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5" windowHeight="10530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'Источники'!$A$33</definedName>
    <definedName name="APPT" localSheetId="1">'Расходы'!$A$21</definedName>
    <definedName name="EXPORT_SRC_CODE">'ExportParams'!$B$2</definedName>
    <definedName name="EXPORT_SRC_KIND">'ExportParams'!$B$1</definedName>
    <definedName name="FILE_NAME" localSheetId="0">'Доходы'!$J$3</definedName>
    <definedName name="FILE_NAME">#REF!</definedName>
    <definedName name="FIO" localSheetId="0">'Доходы'!$E$24</definedName>
    <definedName name="FIO" localSheetId="2">'Источники'!#REF!</definedName>
    <definedName name="FIO" localSheetId="1">'Расходы'!$E$21</definedName>
    <definedName name="FORM_CODE" localSheetId="0">'Доходы'!$J$5</definedName>
    <definedName name="FORM_CODE">#REF!</definedName>
    <definedName name="PARAMS" localSheetId="0">'Доходы'!$J$1</definedName>
    <definedName name="PARAMS">#REF!</definedName>
    <definedName name="PERIOD" localSheetId="0">'Доходы'!$J$6</definedName>
    <definedName name="PERIOD">#REF!</definedName>
    <definedName name="RANGE_NAMES" localSheetId="0">'Доходы'!$J$9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'Доходы'!$J$4</definedName>
    <definedName name="REG_DATE">#REF!</definedName>
    <definedName name="REND_1" localSheetId="0">'Доходы'!#REF!</definedName>
    <definedName name="REND_1" localSheetId="2">'Источники'!$A$24</definedName>
    <definedName name="REND_1" localSheetId="1">'Расходы'!$A$256</definedName>
    <definedName name="SIGN" localSheetId="0">'Доходы'!$A$23:$E$32</definedName>
    <definedName name="SIGN" localSheetId="2">'Источники'!$A$33:$D$34</definedName>
    <definedName name="SIGN" localSheetId="1">'Расходы'!$A$20:$E$22</definedName>
    <definedName name="SRC_CODE" localSheetId="0">'Доходы'!$J$8</definedName>
    <definedName name="SRC_CODE">#REF!</definedName>
    <definedName name="SRC_KIND" localSheetId="0">'Доходы'!$J$7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<sst xmlns="http://schemas.openxmlformats.org/spreadsheetml/2006/main" count="974" uniqueCount="545">
  <si>
    <t>RESPPERSONS&amp;=</t>
  </si>
  <si>
    <t>ОТЧЕТ ОБ ИСПОЛНЕНИИ БЮДЖЕТА</t>
  </si>
  <si>
    <t>КОДЫ</t>
  </si>
  <si>
    <t xml:space="preserve">  Форма по ОКУД</t>
  </si>
  <si>
    <t>0503117</t>
  </si>
  <si>
    <t>C:\117Y1.txt</t>
  </si>
  <si>
    <t>на 01.10.2023г.</t>
  </si>
  <si>
    <t xml:space="preserve">                   Дата</t>
  </si>
  <si>
    <t>01.01.2013</t>
  </si>
  <si>
    <t xml:space="preserve">             по ОКПО</t>
  </si>
  <si>
    <t/>
  </si>
  <si>
    <t>117</t>
  </si>
  <si>
    <t>Наименование финансового органа:</t>
  </si>
  <si>
    <t>Финансовое управление администрации Минусинского района</t>
  </si>
  <si>
    <t xml:space="preserve">    Глава по БК</t>
  </si>
  <si>
    <t>864</t>
  </si>
  <si>
    <t>5</t>
  </si>
  <si>
    <t>Наименование публично-правового образования:</t>
  </si>
  <si>
    <t>Бюджет Прихолмского сельсовета Минусинского района</t>
  </si>
  <si>
    <t>по ОКАТО</t>
  </si>
  <si>
    <t>Периодичность: годовая</t>
  </si>
  <si>
    <t>Единица измерения: руб.</t>
  </si>
  <si>
    <t xml:space="preserve">             по ОКЕИ</t>
  </si>
  <si>
    <t>383</t>
  </si>
  <si>
    <t>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</si>
  <si>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</si>
  <si>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</si>
  <si>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</si>
  <si>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</si>
  <si>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</si>
  <si>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</si>
  <si>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</si>
  <si>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</si>
  <si>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6</t>
  </si>
  <si>
    <t>Доходы бюджета - всего</t>
  </si>
  <si>
    <t>010</t>
  </si>
  <si>
    <t>*** 85000000000000 000</t>
  </si>
  <si>
    <t xml:space="preserve">в том числе: </t>
  </si>
  <si>
    <t>НАЛОГОВЫЕ И НЕНАЛОГОВЫЕ ДОХОДЫ</t>
  </si>
  <si>
    <t>182 10000000000000 000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</si>
  <si>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</si>
  <si>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</si>
  <si>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</si>
  <si>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</si>
  <si>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</si>
  <si>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182 10102010010000 110</t>
  </si>
  <si>
    <t>182 10102010011000 110</t>
  </si>
  <si>
    <t>НДФЛ</t>
  </si>
  <si>
    <t>182 10102010012000 110</t>
  </si>
  <si>
    <t>НДФЛ п.1 ст. 224</t>
  </si>
  <si>
    <t>182 10102010013000 110</t>
  </si>
  <si>
    <t>182 10102010014000 110</t>
  </si>
  <si>
    <t>НДФЛ п.1 ст. 227</t>
  </si>
  <si>
    <t>182 10102020010000 110</t>
  </si>
  <si>
    <t>182 10102020011000 110</t>
  </si>
  <si>
    <t>пеня</t>
  </si>
  <si>
    <t>182 10102020012000 110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</si>
  <si>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пеня</t>
  </si>
  <si>
    <t>182 10102030010000 110</t>
  </si>
  <si>
    <t>182 10102030011000 110</t>
  </si>
  <si>
    <t>182 10102130011000110</t>
  </si>
  <si>
    <t>182 10102030013000 110</t>
  </si>
  <si>
    <t>НАЛОГИ НА ТОВАРЫ (РАБОТЫ УСЛУГИ) ,РЕАЛИЗУЕМЫЕ НА ТЕРРИТОРИИ РФ</t>
  </si>
  <si>
    <t>182 10300000000000 110</t>
  </si>
  <si>
    <t xml:space="preserve">АКЦИЗЫ по подакцизным товарам(продукции), производимым на территории РФ </t>
  </si>
  <si>
    <t>182 10302000010000 000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</si>
  <si>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</t>
  </si>
  <si>
    <t>182 10102040010000 110</t>
  </si>
  <si>
    <t>Доходы от уплаты акцизов на дизельное топливо</t>
  </si>
  <si>
    <t>182 10302230010000 110</t>
  </si>
  <si>
    <t>Доходы от уплаты акцизов на моторные масла</t>
  </si>
  <si>
    <t>182 10302240010000 110</t>
  </si>
  <si>
    <t>Доходы от уплаты акцизов на автомобильный бензин</t>
  </si>
  <si>
    <t>182 10302250010000 110</t>
  </si>
  <si>
    <t>Доходы от уплаты акцизов на на прямогонный бензин</t>
  </si>
  <si>
    <t>182 10302260010000 110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</si>
  <si>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</si>
  <si>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</si>
  <si>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</si>
  <si>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</si>
  <si>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182 10503010011000 110</t>
  </si>
  <si>
    <t>182 10503010012100 110</t>
  </si>
  <si>
    <t>182 10503020011000 110</t>
  </si>
  <si>
    <t>182 10503020012100 110</t>
  </si>
  <si>
    <t>182 10503010012000 110</t>
  </si>
  <si>
    <t>182 10503010013000 110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</si>
  <si>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</si>
  <si>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</si>
  <si>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</si>
  <si>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</si>
  <si>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</si>
  <si>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182 10601030101000 110</t>
  </si>
  <si>
    <t>182 10601030102100 110</t>
  </si>
  <si>
    <t>182 10601030104000 110</t>
  </si>
  <si>
    <t>Земельный налог</t>
  </si>
  <si>
    <t>182 10606000000000 110</t>
  </si>
  <si>
    <t>Земельный налог с организаций , обладающих земельным участком, расположенным в границах сельских поселений</t>
  </si>
  <si>
    <t>182 10606030030000 110</t>
  </si>
  <si>
    <t>182 10606033101000 110</t>
  </si>
  <si>
    <t>182 10606033102000 110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</si>
  <si>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</si>
  <si>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</si>
  <si>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</si>
  <si>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</si>
  <si>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 с организаций , обладающих земельным участком, расположенным в границах сельских поселений, пеня</t>
  </si>
  <si>
    <t>182 10606033102100 110</t>
  </si>
  <si>
    <t>Земельный налог с физических лиц , обладающих земельным участком, расположенным в границах сельских поселений</t>
  </si>
  <si>
    <t>182 10606040000000 110</t>
  </si>
  <si>
    <t>182 10606043102000 110</t>
  </si>
  <si>
    <t>ГОСУДАРСТВЕННАЯ ПОШЛИНА</t>
  </si>
  <si>
    <t>823 10800000000000 000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</si>
  <si>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</si>
  <si>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823 10804000010000 110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</si>
  <si>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</si>
  <si>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823 10804020010000 110</t>
  </si>
  <si>
    <t>823 10804020011000 110</t>
  </si>
  <si>
    <t>Государственная пошлина</t>
  </si>
  <si>
    <t>823 10804020014000 110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</si>
  <si>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</si>
  <si>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182 10606033100000 110</t>
  </si>
  <si>
    <t>182 10606043101000 110</t>
  </si>
  <si>
    <t>Земельный налог с физических лиц , обладающих земельным участком, расположенным в границах сельских поселений, пеня</t>
  </si>
  <si>
    <t>182 10606043102100 110</t>
  </si>
  <si>
    <t>182 10606043104000 110</t>
  </si>
  <si>
    <t>18210904053102100110</t>
  </si>
  <si>
    <t xml:space="preserve">Прочие поступления от денежных взысканий(штрафов) и иных сумм в возмещение ущерба, зачисляемые в бюджеты сельских поселений. </t>
  </si>
  <si>
    <t>ДОХОДЫ ОТ ИСПОЛЬЗОВАНИЯ ИМУЩЕСТВА, НАХОДЯЩЕГОСЯ В ГОСУДАРСТВЕННОЙ И МУНИЦИПАЛЬНОЙ СОБСТВЕННОСТИ</t>
  </si>
  <si>
    <t>815 11100000000000 000</t>
  </si>
  <si>
    <t>ЗАДОЛЖЕННОСТЬ И ПЕРЕРАСЧЕТЫ ПО ОТМЕНЕННЫМ НАЛОГАМ, СБОРАМ И ИНЫМ ОБЯЗАТЕЛЬНЫМ ПЛАТЕЖАМ</t>
  </si>
  <si>
    <t>182 10900000000000 000</t>
  </si>
  <si>
    <t>-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</si>
  <si>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</si>
  <si>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</si>
  <si>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</si>
  <si>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</si>
  <si>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</si>
  <si>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</si>
  <si>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100 10302230010000 110</t>
  </si>
  <si>
    <t>100 10302240010000 110</t>
  </si>
  <si>
    <t>100 10302250010000 110</t>
  </si>
  <si>
    <t>100 10302260010000 110</t>
  </si>
  <si>
    <t>ШТРАФЫ, САНКЦИИ, ВОЗМЕЩЕНИЕ УЩЕРБА</t>
  </si>
  <si>
    <t>188 11600000000000 000</t>
  </si>
  <si>
    <t>Прочие поступления от денежных взысканий (штрафов) и иных сумм в возмещение ущерба</t>
  </si>
  <si>
    <t>188 11690000000000 140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</si>
  <si>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</si>
  <si>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815 11105000000000 120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</si>
  <si>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</si>
  <si>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</si>
  <si>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</si>
  <si>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815 11105013100000 120</t>
  </si>
  <si>
    <t>ДОХОДЫ ОТ ПРОДАЖИ МЕТЕРИАЛЬНЫХ И НЕМАТЕРИАЛЬНЫХ АКТИВОВ</t>
  </si>
  <si>
    <t>815 11400000000000 430</t>
  </si>
  <si>
    <t>Доходы от продажи земельных участков находящихся в государственной и муниципальной собственности</t>
  </si>
  <si>
    <t>815 11406000000000 430</t>
  </si>
  <si>
    <t>815 11406010000000 430</t>
  </si>
  <si>
    <t>815 11406013100000 430</t>
  </si>
  <si>
    <t>Невыясненные поступления, зачисляемые в бюджеты поселений</t>
  </si>
  <si>
    <t>823 11701050100000 180</t>
  </si>
  <si>
    <t>прочие неналоговые доходы</t>
  </si>
  <si>
    <t>823 117 0505010 0000 180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</si>
  <si>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</si>
  <si>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823 10904053102100 110</t>
  </si>
  <si>
    <t>Доходы, получаемые в виде  арендной платы, а также средства от продажи права на заключение договоров на земли , находящиеся в собственности сельских поселений</t>
  </si>
  <si>
    <t>823 11105025100000 120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</si>
  <si>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</si>
  <si>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823 11402053100000 440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</si>
  <si>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</si>
  <si>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161 11602020020000 140</t>
  </si>
  <si>
    <t>823 11690050101000 140</t>
  </si>
  <si>
    <t>Инициативные платежи, зачисляемые в бюджеты сельских поселений (на осуществление расходов, направленных на реализацию мероприятий по поддержке местных инициатив за счет поступлений от юридических лиц)</t>
  </si>
  <si>
    <t>823 11705030100001 150</t>
  </si>
  <si>
    <t>Инициативные платежи, зачисляемые в бюджеты сельских поселений (на осуществление расходов, направленных на реализацию мероприятий по поддержке местных инициатив за счет поступлений от физических лиц)</t>
  </si>
  <si>
    <t>823 11705030100002 150</t>
  </si>
  <si>
    <t xml:space="preserve">Прочие неналоговые доходы в бюджеты сельских поселений. </t>
  </si>
  <si>
    <t>823 11705050100000 180</t>
  </si>
  <si>
    <t>БЕЗВОЗМЕЗДНЫЕ ПОСТУПЛЕНИЯ</t>
  </si>
  <si>
    <t>823 20000000000000 000</t>
  </si>
  <si>
    <t>БЕЗВОЗМЕЗДНЫЕ ПОСТУПЛЕНИЯ ОТ ДРУГИХ БЮДЖЕТОВ БЮДЖЕТНОЙ СИСТЕМЫ РОССИЙСКОЙ ФЕДЕРАЦИИ</t>
  </si>
  <si>
    <t>823 20200000000000 000</t>
  </si>
  <si>
    <t>Дотации бюджетам субъектов Российской Федерации и муниципальных образований</t>
  </si>
  <si>
    <t>823 20215000000000 150</t>
  </si>
  <si>
    <t>Дотации на выравнивание бюджетной обеспеченности</t>
  </si>
  <si>
    <t>823 20215001000000 150</t>
  </si>
  <si>
    <t>Дотации бюджетам поселений за счет средств краевого бюджета</t>
  </si>
  <si>
    <t>823 20215001100000 150</t>
  </si>
  <si>
    <t>Дотации бюджетам на поддержку мер по обеспечению сбалансированности бюджетов</t>
  </si>
  <si>
    <t>823 20201003000000 151</t>
  </si>
  <si>
    <t>Дотации бюджетам  поселений на поддержку мер по обеспечению сбалансированности бюджетов</t>
  </si>
  <si>
    <t>823 20201003100000 151</t>
  </si>
  <si>
    <t>Субсидии бюджетам субъектов РФ и муниципальных образований</t>
  </si>
  <si>
    <t>823 20202999107423151</t>
  </si>
  <si>
    <t xml:space="preserve">Прочие субсидии </t>
  </si>
  <si>
    <t>823 20202999000000 151</t>
  </si>
  <si>
    <t>Субсидия на реализацию мероприятий, предусмотренной долгосрочной целевой программой "Энергосбережение и повышение  энергетической эффективности  в Красноярском крае" на 2010-2012 годы и период  до 2020 года</t>
  </si>
  <si>
    <t>823 20202999102303 151</t>
  </si>
  <si>
    <t>Прочие субсидии бюджетам поселений</t>
  </si>
  <si>
    <t>823 20202999101011 151</t>
  </si>
  <si>
    <t>Субсидия на реализацию мероприятий , предусмотренных программой "Дороги Красноярья"</t>
  </si>
  <si>
    <t>Субсидия на обеспечение первичных мер пожарной безопасности</t>
  </si>
  <si>
    <t>82320202999105002151</t>
  </si>
  <si>
    <t xml:space="preserve">Прочие субсидии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края) </t>
  </si>
  <si>
    <t>823 20229999000000 150</t>
  </si>
  <si>
    <t>882 300,00</t>
  </si>
  <si>
    <t>823 20229999100000 150</t>
  </si>
  <si>
    <t>Прочие субсидии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края) 
ансферты</t>
  </si>
  <si>
    <t>823 20229999107509 150</t>
  </si>
  <si>
    <t>Прочие субсидии бюджетам сельских поселений (на мероприятия по развитию добовольной пожарной охраны)</t>
  </si>
  <si>
    <t>823 20229999107510 150</t>
  </si>
  <si>
    <t>Субвенции бюджетам субъектов Российской Федерации и муниципальных образований</t>
  </si>
  <si>
    <t>823 20230000000000 150</t>
  </si>
  <si>
    <t>Субвенции местным бюджетам  на выполнение передаваемых полномочий субъектов Российской Федерации</t>
  </si>
  <si>
    <t>823 20230024000000 150</t>
  </si>
  <si>
    <t>823 20203024104901 151</t>
  </si>
  <si>
    <t xml:space="preserve">Субвенции бюджетам сельских поселений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8-3170)) </t>
  </si>
  <si>
    <t>823 20230024100000 150</t>
  </si>
  <si>
    <t>823 20230024107514 150</t>
  </si>
  <si>
    <t>Субвенции бюджетам на осуществление первичного воинского учета на территориях, где отсутствуют военные комиссариаты</t>
  </si>
  <si>
    <t>823 20235118000000 150</t>
  </si>
  <si>
    <t>Субвенции бюджетам поселений  на осуществление первичного воинского учета на территориях, где отсутствуют военные комиссариаты</t>
  </si>
  <si>
    <t>823 20235118100000 150</t>
  </si>
  <si>
    <t>Прочие межбюджетные трансферты, передаваемые бюджетам сельских поселений (за содействие развитию налогового потенциала)</t>
  </si>
  <si>
    <t>823 20249999100000150</t>
  </si>
  <si>
    <t>Прочие межбюджетные трансферты, передаваемые бюджетам сельских поселений (на финансовое обеспечение (возмещение) расходных обязательств муниципальных образований, связанных с увеличением с 1 июня 2022 года региональных выплат)</t>
  </si>
  <si>
    <t>823 20249999101034150</t>
  </si>
  <si>
    <t>Прочие межбюджетные трансферты, передаваемые бюджетам сельских поселений (на частичную компенсацию расходов на повышение оплаты труда отдельным категориям работников бюджетной сферы Красноярского края)</t>
  </si>
  <si>
    <t>823 20249999102724150</t>
  </si>
  <si>
    <t xml:space="preserve">Прочие субсидии бюджетам сельских поселений (на обеспечение первичных мер пожарной безопасности) </t>
  </si>
  <si>
    <t>823 20249999107412150</t>
  </si>
  <si>
    <t>Прочие межбюджетные трансферты, передаваемые бюджетам сельских поселений (на содержание автомобильных дорог общего пользования местного значения за счет средств дорожного фонда Красноярского края)</t>
  </si>
  <si>
    <t>823 20249999107508150</t>
  </si>
  <si>
    <t>Иные межбюджетные трансферты бюджетам сельских поселений за счет средств краевого бюджета(на осуществление расходов, направленных на реализацию мероприятий по поддержке местных инициатив )</t>
  </si>
  <si>
    <t>823 20249999107641150</t>
  </si>
  <si>
    <t>823 20249999107745150</t>
  </si>
  <si>
    <t>Прочие межбюджетные трансферты, передаваемые бюджетам сельских поселений на поддержку мер по обеспечению сбалансированности бюджетов из районного бюджета</t>
  </si>
  <si>
    <t>823 20249999108602150</t>
  </si>
  <si>
    <t>Безвозмездные поступления от негосударственных организаций</t>
  </si>
  <si>
    <t>823 20405099107641150</t>
  </si>
  <si>
    <t>Прочие безвозмездные поступления в бюджет сельских поселений</t>
  </si>
  <si>
    <t>823 20705030107641150</t>
  </si>
  <si>
    <t>Прочие межбюджетные трансферты,передаваемые бюджетам поселений на реализацию долгосрочной целевой программы " Отдых, оздоровление, занятость детей и подростков Минусинского района" на 2011-2013 годы</t>
  </si>
  <si>
    <t>823 20204999100200 151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</si>
  <si>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</si>
  <si>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</si>
  <si>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</si>
  <si>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</si>
  <si>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</si>
  <si>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823 96000000000000 0000</t>
  </si>
  <si>
    <t>в том числе:</t>
  </si>
  <si>
    <t>Функционирование высшего должностного лица субъекта Российской Федерации и муниципального образования</t>
  </si>
  <si>
    <t xml:space="preserve">823 0102 1920000200 000 0000 </t>
  </si>
  <si>
    <t>Расходы</t>
  </si>
  <si>
    <t xml:space="preserve">823 0102 1920000200 120 0200 </t>
  </si>
  <si>
    <t>Оплата труда и начисления на выплаты по оплате труда</t>
  </si>
  <si>
    <t xml:space="preserve">823 0102 1920000200 120 0210 </t>
  </si>
  <si>
    <t>Заработная плата</t>
  </si>
  <si>
    <t xml:space="preserve">823 0102 1920000200 121 0211 </t>
  </si>
  <si>
    <t>Начисления на выплаты по оплате труда</t>
  </si>
  <si>
    <t xml:space="preserve">823 0102 1920000200 129 0213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</si>
  <si>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</si>
  <si>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823 0104 1920000100 000 0000 </t>
  </si>
  <si>
    <t>823 0104 1920000100 120 0000</t>
  </si>
  <si>
    <t xml:space="preserve">823 0104 1920000100 120 0210 </t>
  </si>
  <si>
    <t xml:space="preserve">823 0104 1920000100 121 0211 </t>
  </si>
  <si>
    <t>823 0104 1920000100 121 0266</t>
  </si>
  <si>
    <t>Прочие выплаты</t>
  </si>
  <si>
    <t xml:space="preserve">823 0104 1920000100 121 212 </t>
  </si>
  <si>
    <t xml:space="preserve">823 0104 1920000100 122 0000 </t>
  </si>
  <si>
    <t>823 0104 1920000100 122 0212</t>
  </si>
  <si>
    <t>823 0104 1920000100 122 0226</t>
  </si>
  <si>
    <t>823 0104 1920000100 129 0000</t>
  </si>
  <si>
    <t xml:space="preserve">823 0104 1920000100 129 0213 </t>
  </si>
  <si>
    <t xml:space="preserve">транспортные услуги </t>
  </si>
  <si>
    <t xml:space="preserve">823 0104 1920000100 122 222 </t>
  </si>
  <si>
    <t>Прочие работы и услуги</t>
  </si>
  <si>
    <t xml:space="preserve">823 0104 1920000100 122 226 </t>
  </si>
  <si>
    <t xml:space="preserve">823 0104 1920000100 244 0000 </t>
  </si>
  <si>
    <t>Оплата работ, услуг</t>
  </si>
  <si>
    <t xml:space="preserve">823 0104 1920000100 244 0200 </t>
  </si>
  <si>
    <t>Услуги связи</t>
  </si>
  <si>
    <t xml:space="preserve">823 0104 1920000100 244 0221 </t>
  </si>
  <si>
    <t>Транспортные услуги</t>
  </si>
  <si>
    <t xml:space="preserve">823 0104 1920000100 244 222 </t>
  </si>
  <si>
    <t xml:space="preserve">823 0104 1920000100 244 0222 </t>
  </si>
  <si>
    <t>Коммунальные услуги</t>
  </si>
  <si>
    <t xml:space="preserve">823 0104 1920000100 244 0223 </t>
  </si>
  <si>
    <t>Работы, услуги по содержанию имущества</t>
  </si>
  <si>
    <t xml:space="preserve">823 0104 1920000100 244 0225 </t>
  </si>
  <si>
    <t>Прочие работы, услуги</t>
  </si>
  <si>
    <t xml:space="preserve">823 0104 1920000100 244 0226 </t>
  </si>
  <si>
    <t>Прочие расходы</t>
  </si>
  <si>
    <t xml:space="preserve">823 0104 1920000100 853 290 </t>
  </si>
  <si>
    <t xml:space="preserve">823 0104 1920000100 244 0292 </t>
  </si>
  <si>
    <t>Поступление нефинансовых активов</t>
  </si>
  <si>
    <t xml:space="preserve">823 0104 1920000100 244 0300 </t>
  </si>
  <si>
    <t>Увеличение стоимости основных средств</t>
  </si>
  <si>
    <t xml:space="preserve">823 0104 1920000100 244 0310 </t>
  </si>
  <si>
    <t>Увеличение стоимости материальных запасов</t>
  </si>
  <si>
    <t xml:space="preserve">823 0104 1920000100 244 0340 </t>
  </si>
  <si>
    <t>823 0104 1920000100 244 0343</t>
  </si>
  <si>
    <t>823 0104 1920000100 244 0344</t>
  </si>
  <si>
    <t>823 0104 1920000100 244 0346</t>
  </si>
  <si>
    <t>823 0104 1927423 244 000</t>
  </si>
  <si>
    <t>823 0104 1927423 244 200</t>
  </si>
  <si>
    <t>823 0104 1927423 244 220</t>
  </si>
  <si>
    <t>823 0104 1927423 244 225</t>
  </si>
  <si>
    <t>823 0104 1928502 244 000</t>
  </si>
  <si>
    <t>823 0104 1928502 244 200</t>
  </si>
  <si>
    <t>823 0104 1928502 244 220</t>
  </si>
  <si>
    <t>823 0104 1928502 244 225</t>
  </si>
  <si>
    <t xml:space="preserve">Обеспечение проведения выборов </t>
  </si>
  <si>
    <t>823 0107 1970050 880 000</t>
  </si>
  <si>
    <t>расходы по обеспечению проведения выборов</t>
  </si>
  <si>
    <t>823 0107 1970050 880 200</t>
  </si>
  <si>
    <t>823 0107 1970050 880 290</t>
  </si>
  <si>
    <t xml:space="preserve">823 0104 1920000100 247 0223 </t>
  </si>
  <si>
    <t xml:space="preserve">823 0104 1920000100 850 0290 </t>
  </si>
  <si>
    <t xml:space="preserve">                      823 0104 1920000100 852 0291</t>
  </si>
  <si>
    <t>823 0104 1920000100 853 0292</t>
  </si>
  <si>
    <t>823 0104 1920000101 120 0000</t>
  </si>
  <si>
    <t xml:space="preserve">823 0104 1920000101 120 0200 </t>
  </si>
  <si>
    <t xml:space="preserve">823 0104 1920000101 121 0211 </t>
  </si>
  <si>
    <t>823 0104 1920000101 121 0266</t>
  </si>
  <si>
    <t>823 0104 1920000101 129 0000</t>
  </si>
  <si>
    <t xml:space="preserve">823 0104 1920000101 129 0213 </t>
  </si>
  <si>
    <t>823 0104 1920000888 120 0000</t>
  </si>
  <si>
    <t xml:space="preserve">823 0104 1920000888 120 0210 </t>
  </si>
  <si>
    <t xml:space="preserve">823 0104 1920000888 121 0211 </t>
  </si>
  <si>
    <t xml:space="preserve">823 0104 1920000888 129 0213 </t>
  </si>
  <si>
    <t>823 0104 1920077450 244 77540</t>
  </si>
  <si>
    <t>Резервный фонд</t>
  </si>
  <si>
    <t>823 0111 1930000200 870 0000</t>
  </si>
  <si>
    <t>823 0111 1930000200 870 0200</t>
  </si>
  <si>
    <t>823 0111 1930000200 870 0296</t>
  </si>
  <si>
    <t>Оценка недвижемости, признания прав и регулирование отношений по государственной и муниципальной собственности</t>
  </si>
  <si>
    <t>823 0113 1940000300 853 0000</t>
  </si>
  <si>
    <t>823 0113 1940000300 853 0200</t>
  </si>
  <si>
    <t>823 0113 1940000300 853 0296</t>
  </si>
  <si>
    <t>Другие общегосударственные вопросы</t>
  </si>
  <si>
    <t>823 0113 1940000400 244 0000</t>
  </si>
  <si>
    <t>823 0113 1940000400 244 0220</t>
  </si>
  <si>
    <t>823 0113 1940000400 244 0226</t>
  </si>
  <si>
    <t>Мероприятия по профилактике коррупции</t>
  </si>
  <si>
    <t>823 0113 1940000700 244 0000</t>
  </si>
  <si>
    <t>823 0113 1940000700 244 0340</t>
  </si>
  <si>
    <t>823 0113 1940000700 244 0346</t>
  </si>
  <si>
    <t>823 0113 1940075140 120 0000</t>
  </si>
  <si>
    <t>823 0113 1940075140 121 0211</t>
  </si>
  <si>
    <t>823 0113 1940075140 129 0213</t>
  </si>
  <si>
    <t xml:space="preserve">823 0113 1940075140 244 0000 </t>
  </si>
  <si>
    <t xml:space="preserve">823 0113 1940075140 244 0300 </t>
  </si>
  <si>
    <t xml:space="preserve">823 0113 1940075140 244 0346 </t>
  </si>
  <si>
    <t>Мобилизационная и вневойсковая подготовка</t>
  </si>
  <si>
    <t xml:space="preserve">823 0203 1940051180 000 0000 </t>
  </si>
  <si>
    <t xml:space="preserve">823 0203 1940051180 120 0000 </t>
  </si>
  <si>
    <t xml:space="preserve">823 0203 1940051180 121 0211 </t>
  </si>
  <si>
    <t xml:space="preserve">823 0203 1940051180 129 0213 </t>
  </si>
  <si>
    <t xml:space="preserve">823 0203 1940051180 244 0000 </t>
  </si>
  <si>
    <t>823 0203 1940051180 244 000</t>
  </si>
  <si>
    <t>823 0203 1940051180 244 0200</t>
  </si>
  <si>
    <t>823 0203 1940051180 244 0220</t>
  </si>
  <si>
    <t>823 0203 1940051180 244 0225</t>
  </si>
  <si>
    <t>823 0203 1940051180 244 0300</t>
  </si>
  <si>
    <t>823 0203 1940051180 244 0343</t>
  </si>
  <si>
    <t>823 0203 1940051180 244 0346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</si>
  <si>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</si>
  <si>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823 0310 1510088510 244 0000 </t>
  </si>
  <si>
    <t xml:space="preserve">823 0310 1510088510 244 0300 </t>
  </si>
  <si>
    <t>823 0310 1510088510 244 0343</t>
  </si>
  <si>
    <t xml:space="preserve">823 0310 1510088520 244 0000 </t>
  </si>
  <si>
    <t xml:space="preserve">823 0310 1510088520 244 0300 </t>
  </si>
  <si>
    <t>823 0310 1510088520 244 0343</t>
  </si>
  <si>
    <t xml:space="preserve">823 0309 2180300 500 000 </t>
  </si>
  <si>
    <t xml:space="preserve">823 0309 2180300 500 300 </t>
  </si>
  <si>
    <t xml:space="preserve">823 0309 2180300 500 340 </t>
  </si>
  <si>
    <t>823 0309 0700501 013 000</t>
  </si>
  <si>
    <t>823 0309 0700501 013 300</t>
  </si>
  <si>
    <t>823 0309 0700501 013 310</t>
  </si>
  <si>
    <t>Обеспечение пожарной безопасности</t>
  </si>
  <si>
    <t xml:space="preserve">823 0310 1930030 244 000 </t>
  </si>
  <si>
    <t xml:space="preserve">823 0310 1930030 244 300 </t>
  </si>
  <si>
    <t xml:space="preserve">823 0310 1930030 244 340 </t>
  </si>
  <si>
    <t xml:space="preserve">823 0310 5227202 500 340 </t>
  </si>
  <si>
    <t xml:space="preserve">823 0310 15100S4120 000 0000 </t>
  </si>
  <si>
    <t>823 0310 15100S4120 244 74120</t>
  </si>
  <si>
    <t>823 0310 15100S4120 244  0225</t>
  </si>
  <si>
    <t>823 0310 15100S4120 244 74120 0225</t>
  </si>
  <si>
    <t>823 0310 15100S4120 244 74120 0226</t>
  </si>
  <si>
    <t>823 0310 15100S4120 244 74120 0310</t>
  </si>
  <si>
    <t>823 0310 15100S4120 244 74120 0343</t>
  </si>
  <si>
    <t>823 0310 15100S4120 244 74120 0346</t>
  </si>
  <si>
    <t>823 0310 15100S4120 360 74120 0296</t>
  </si>
  <si>
    <t>Расходы на мероприятия по развитию добровольной пожарной охраны.</t>
  </si>
  <si>
    <t xml:space="preserve">                              823 0310 15100S5100 244 75100 0345</t>
  </si>
  <si>
    <t xml:space="preserve">                               823 0310 15100S5100 244 75100 0345</t>
  </si>
  <si>
    <t>Другие вопросы в области национальной безопасности и правоохранительной деятельности</t>
  </si>
  <si>
    <t>823 0314 1550089000 244 0000</t>
  </si>
  <si>
    <t>823 0314 1550089000 244 0300</t>
  </si>
  <si>
    <t>823 0314 1550089000 244 0346</t>
  </si>
  <si>
    <t>Дорожное хозяйство (дорожный фонд)</t>
  </si>
  <si>
    <t xml:space="preserve"> 823 0409 1520088660 244 0000 </t>
  </si>
  <si>
    <t xml:space="preserve">823 0409 1520088660 244 0200 </t>
  </si>
  <si>
    <t xml:space="preserve">823 0409 1520088660 244 0220 </t>
  </si>
  <si>
    <t xml:space="preserve">823 0409 1520088660 244 0225 </t>
  </si>
  <si>
    <t xml:space="preserve"> 823 0409 1520088660 244 0226</t>
  </si>
  <si>
    <t>823 0409 1520088660 244 0300</t>
  </si>
  <si>
    <t>823 0409 1520088660 244 0310</t>
  </si>
  <si>
    <t>823 0409 1520088660 244 0346</t>
  </si>
  <si>
    <t>823 0409 15200S5080 244 0000</t>
  </si>
  <si>
    <t>823 0409 15200S5080 244 75080</t>
  </si>
  <si>
    <t>823 0409 15200S5080 244 0225</t>
  </si>
  <si>
    <t>823 0409 15200S5090 244 0000</t>
  </si>
  <si>
    <t>823 0409 15200S5090 244 75090</t>
  </si>
  <si>
    <t>823 0409 15200S5090 244 0225</t>
  </si>
  <si>
    <t>Мероприятия по землеустройству и землепользованию</t>
  </si>
  <si>
    <t xml:space="preserve">                   823 0412 1540088910 244 0000</t>
  </si>
  <si>
    <t xml:space="preserve">                  823 0412 1540088910 244 0220</t>
  </si>
  <si>
    <t xml:space="preserve">                   823 0412 1540088910 244 0226</t>
  </si>
  <si>
    <t>Ритуальные услуги</t>
  </si>
  <si>
    <t>823 0502 1520088640 244 0000</t>
  </si>
  <si>
    <t>823 0502 1520088640 244 0200</t>
  </si>
  <si>
    <t>823 0502 1520088640 244 0220</t>
  </si>
  <si>
    <t>823 0502 1520088640 244 0226</t>
  </si>
  <si>
    <t xml:space="preserve">823 0503 1528861 121 200 </t>
  </si>
  <si>
    <t>Благоустройство</t>
  </si>
  <si>
    <t>823 0503 15200S6410 244 000</t>
  </si>
  <si>
    <t xml:space="preserve">823 0503 15200S6410 244 300 </t>
  </si>
  <si>
    <t xml:space="preserve">823 0503 15200S6410 244 310 </t>
  </si>
  <si>
    <t xml:space="preserve">                    823 0503 1520088610 000 0000 </t>
  </si>
  <si>
    <t xml:space="preserve">823 0503 1520088610 110 0210 </t>
  </si>
  <si>
    <t xml:space="preserve">823 0503 1520088610 111 0211 </t>
  </si>
  <si>
    <t>Начисления на выплаты по оплате листка временной нетрудоспособности за пер.3 дня</t>
  </si>
  <si>
    <t>823 0503 1520088610 111 0266</t>
  </si>
  <si>
    <t xml:space="preserve">823 0503 1520088610 119 0213 </t>
  </si>
  <si>
    <t>823 0503 1520088610 244 0000</t>
  </si>
  <si>
    <t xml:space="preserve">823 0503 1520088610 244 0220 </t>
  </si>
  <si>
    <t xml:space="preserve">823 0503 1520088610 244 0225 </t>
  </si>
  <si>
    <t xml:space="preserve">823 0503 1520088610 244 0226 </t>
  </si>
  <si>
    <t xml:space="preserve">823 0503 1520088610 244 0300 </t>
  </si>
  <si>
    <t xml:space="preserve">823 0503 1520088610 244 310 </t>
  </si>
  <si>
    <t>823 0503 1520088610 244 0310</t>
  </si>
  <si>
    <t>823 0503 1520088610 244 0344</t>
  </si>
  <si>
    <t xml:space="preserve">823 0503 1520088610 244 0346 </t>
  </si>
  <si>
    <t xml:space="preserve">823 0503 1520088610 247 0223 </t>
  </si>
  <si>
    <t>823 0503 1520088620 244 0200</t>
  </si>
  <si>
    <t>823 0503 1520088620 244 0220</t>
  </si>
  <si>
    <t>823 0503 1520088620 244 0225</t>
  </si>
  <si>
    <t xml:space="preserve">823 0503 6000401 500 000 </t>
  </si>
  <si>
    <t xml:space="preserve">823 0503 6000401 500 300 </t>
  </si>
  <si>
    <t xml:space="preserve">823 0503 6000401 500 340 </t>
  </si>
  <si>
    <t xml:space="preserve">823 0503 7952700 500 000 </t>
  </si>
  <si>
    <t xml:space="preserve">823 0503 7952700 500 300 </t>
  </si>
  <si>
    <t xml:space="preserve">823 0503 7952700 500 310 </t>
  </si>
  <si>
    <t>Молодежная политика и оздоровление детей</t>
  </si>
  <si>
    <t xml:space="preserve">823 0707 7950300 447 000 </t>
  </si>
  <si>
    <t xml:space="preserve">823 0707 7950300 447 200 </t>
  </si>
  <si>
    <t xml:space="preserve">823 0707 7950300 447 210 </t>
  </si>
  <si>
    <t xml:space="preserve">823 0707 7950300 447 211 </t>
  </si>
  <si>
    <t xml:space="preserve">823 0707 7950300 447 213 </t>
  </si>
  <si>
    <t>Реализация мероприятий по проведению обязательных энергетических обследований</t>
  </si>
  <si>
    <t xml:space="preserve">    823 0503 1528862 244 225</t>
  </si>
  <si>
    <t>расходы</t>
  </si>
  <si>
    <t xml:space="preserve">823 0503 1528862 244 225 </t>
  </si>
  <si>
    <t xml:space="preserve">                     823 0503 1520088630 244 0000</t>
  </si>
  <si>
    <t>823 0503 1520088630 244 0200</t>
  </si>
  <si>
    <t>823 0503 1520088630 244 0225</t>
  </si>
  <si>
    <t>823 0503 1520088630 244 0226</t>
  </si>
  <si>
    <t>823 0503 1520088630 244 300</t>
  </si>
  <si>
    <t>823 0503 1520088630 244 310</t>
  </si>
  <si>
    <t>823 0503 1520088630 852 290</t>
  </si>
  <si>
    <t>823 0503 1520088630 853 0290</t>
  </si>
  <si>
    <t>823 0503 1520088630 853 0291</t>
  </si>
  <si>
    <t>Содержание мест захоронения</t>
  </si>
  <si>
    <t>823 0503 1520088650 244 0000</t>
  </si>
  <si>
    <t>823 0503 1520088650 244 0200</t>
  </si>
  <si>
    <t>823 0503 1520088650 244 0220</t>
  </si>
  <si>
    <t>823 0503 1520088650 244 0226</t>
  </si>
  <si>
    <t>Молодёжная политика и оздоровление детей</t>
  </si>
  <si>
    <t>823 0707 1530086110 244 000</t>
  </si>
  <si>
    <t>823 0707 1530086110 110 200</t>
  </si>
  <si>
    <t>823 0707 1530086110 244 220</t>
  </si>
  <si>
    <t>823 0707 1530086110 244 225</t>
  </si>
  <si>
    <t xml:space="preserve">                         823 0503 15200S6410 244 0000 </t>
  </si>
  <si>
    <t xml:space="preserve">                         823 0503 15200S6410 244 0225</t>
  </si>
  <si>
    <t xml:space="preserve">                          823 0503 15200S6410 244 0225 (07641)</t>
  </si>
  <si>
    <t xml:space="preserve">                          823 0503 15200S6410 244 0226 (07641)</t>
  </si>
  <si>
    <t xml:space="preserve">                          823 0503 15200S6410 244 0300 </t>
  </si>
  <si>
    <t xml:space="preserve">                        823 0503 15200S6410 244 0346</t>
  </si>
  <si>
    <t xml:space="preserve">                         823 0503 15202S6410 244 0000 </t>
  </si>
  <si>
    <t xml:space="preserve">                         823 0503 15202S6410 244 0225</t>
  </si>
  <si>
    <t xml:space="preserve">                          823 0503 15202S6410 244 0000 </t>
  </si>
  <si>
    <t xml:space="preserve">                          823 0503 15202S6410 244 0300 </t>
  </si>
  <si>
    <t xml:space="preserve">                        823 0503 15202S6410 244 0346</t>
  </si>
  <si>
    <t xml:space="preserve">                          823 0503 15203S6410 244 0000 </t>
  </si>
  <si>
    <t xml:space="preserve">                         823 0503 15203S6410 244 0225</t>
  </si>
  <si>
    <t xml:space="preserve">                         823 0503 15203S6410 244 0300 </t>
  </si>
  <si>
    <t xml:space="preserve">                          823 0503 15203S6410 244 0346</t>
  </si>
  <si>
    <t>Благоустройство мест захоронения</t>
  </si>
  <si>
    <t>823 0503 15200S6660 244 0000</t>
  </si>
  <si>
    <t>823 0503 15200S6660 244 0200</t>
  </si>
  <si>
    <t>823 0503 15200S6660 244 0226</t>
  </si>
  <si>
    <t>Культура</t>
  </si>
  <si>
    <t>823 0707 1530088810 244 0000</t>
  </si>
  <si>
    <t>823 0707 1530088810 244 0200</t>
  </si>
  <si>
    <t>823 0707 1530088810 244 0220</t>
  </si>
  <si>
    <t>823 0707 1530088810 244 0225</t>
  </si>
  <si>
    <t>823 0801 1530088830 244 0000</t>
  </si>
  <si>
    <t>823 0801 1530088830 244 0340</t>
  </si>
  <si>
    <t>823 0801 1530088830 244 0342</t>
  </si>
  <si>
    <t>Пенсии, пособия</t>
  </si>
  <si>
    <t>823 1001 1530082210 312 0264</t>
  </si>
  <si>
    <t>Прочие межбюджетные трансферты общего характера</t>
  </si>
  <si>
    <t>823 1403 1540086210 540 0000</t>
  </si>
  <si>
    <t xml:space="preserve">823 1403 1540086210 540 0200 </t>
  </si>
  <si>
    <t>Безвозмездные перечисления бюджетам</t>
  </si>
  <si>
    <t xml:space="preserve">823 1403 1540086210 540 250 </t>
  </si>
  <si>
    <t>Перечисления другим бюджетам бюджетной системы Российской Федерации</t>
  </si>
  <si>
    <t xml:space="preserve">823 1403 1540086210 540 0251 </t>
  </si>
  <si>
    <t>Результат исполнения бюджета (дефицит / профицит)</t>
  </si>
  <si>
    <t>450</t>
  </si>
  <si>
    <t>82379000000000000 000</t>
  </si>
  <si>
    <t xml:space="preserve">x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</si>
  <si>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Форма 0503117  с.3</t>
  </si>
  <si>
    <t xml:space="preserve">                                                                                               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</si>
  <si>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</si>
  <si>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</si>
  <si>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</si>
  <si>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</si>
  <si>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</t>
  </si>
  <si>
    <t>520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</si>
  <si>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</si>
  <si>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</si>
  <si>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</si>
  <si>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</si>
  <si>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82301050201100000510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</si>
  <si>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</si>
  <si>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82301050201100000610</t>
  </si>
  <si>
    <t>Глава сельсовета</t>
  </si>
  <si>
    <t>Ю.В.Гусева</t>
  </si>
  <si>
    <t>Главный бухгалтер</t>
  </si>
  <si>
    <t>Т.М.Балобина</t>
  </si>
  <si>
    <t>"  05  " октября 2023 год</t>
  </si>
  <si>
    <t>EXPORT_SRC_KIND</t>
  </si>
  <si>
    <t>EXPORT_SRC_CODE</t>
  </si>
  <si>
    <t>VD</t>
  </si>
</sst>
</file>

<file path=xl/styles.xml><?xml version="1.0" encoding="utf-8"?>
<styleSheet xmlns="http://schemas.openxmlformats.org/spreadsheetml/2006/main">
  <numFmts count="21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  <numFmt numFmtId="180" formatCode="#,000.00"/>
    <numFmt numFmtId="181" formatCode="dd/mm/yyyy\ &quot;г.&quot;"/>
    <numFmt numFmtId="182" formatCode="?"/>
    <numFmt numFmtId="183" formatCode="#,##0.00;[Red]#,##0.00"/>
    <numFmt numFmtId="184" formatCode="#,###.##000"/>
  </numFmts>
  <fonts count="31">
    <font>
      <sz val="10"/>
      <name val="Arial Cyr"/>
      <family val="2"/>
    </font>
    <font>
      <sz val="11"/>
      <name val="Calibri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rgb="FF00000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8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/>
      <top style="hair"/>
      <bottom style="hair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hair"/>
      <bottom style="hair"/>
    </border>
    <border>
      <left style="medium">
        <color rgb="FF000000"/>
      </left>
      <right style="thin"/>
      <top style="medium">
        <color rgb="FF000000"/>
      </top>
      <bottom style="medium">
        <color rgb="FF000000"/>
      </bottom>
    </border>
    <border>
      <left style="thin"/>
      <right style="thick">
        <color rgb="FF000000"/>
      </right>
      <top style="thin"/>
      <bottom style="medium">
        <color rgb="FF000000"/>
      </bottom>
    </border>
    <border>
      <left style="medium">
        <color rgb="FF000000"/>
      </left>
      <right/>
      <top style="thin"/>
      <bottom style="medium">
        <color rgb="FF000000"/>
      </bottom>
    </border>
    <border>
      <left style="thin">
        <color theme="1"/>
      </left>
      <right style="thin"/>
      <top style="thin"/>
      <bottom style="medium">
        <color rgb="FF000000"/>
      </bottom>
    </border>
    <border>
      <left style="thin">
        <color theme="1"/>
      </left>
      <right style="thin"/>
      <top style="thin"/>
      <bottom/>
    </border>
    <border>
      <left style="thin">
        <color theme="1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8"/>
      </right>
      <top>
        <color indexed="63"/>
      </top>
      <bottom/>
    </border>
    <border>
      <left>
        <color indexed="63"/>
      </left>
      <right style="thin"/>
      <top style="thin">
        <color theme="1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5" applyNumberFormat="0" applyAlignment="0" applyProtection="0"/>
    <xf numFmtId="0" fontId="21" fillId="4" borderId="6" applyNumberFormat="0" applyAlignment="0" applyProtection="0"/>
    <xf numFmtId="0" fontId="22" fillId="4" borderId="5" applyNumberFormat="0" applyAlignment="0" applyProtection="0"/>
    <xf numFmtId="0" fontId="23" fillId="5" borderId="7" applyNumberFormat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3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7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8" fillId="11" borderId="0" applyNumberFormat="0" applyBorder="0" applyAlignment="0" applyProtection="0"/>
    <xf numFmtId="0" fontId="0" fillId="0" borderId="0">
      <alignment/>
      <protection/>
    </xf>
  </cellStyleXfs>
  <cellXfs count="21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center" wrapText="1"/>
    </xf>
    <xf numFmtId="49" fontId="4" fillId="0" borderId="28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4" fontId="2" fillId="0" borderId="29" xfId="0" applyNumberFormat="1" applyFont="1" applyBorder="1" applyAlignment="1">
      <alignment horizontal="right"/>
    </xf>
    <xf numFmtId="49" fontId="4" fillId="0" borderId="30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4" fontId="4" fillId="0" borderId="19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2" fontId="4" fillId="0" borderId="19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49" fontId="2" fillId="0" borderId="30" xfId="0" applyNumberFormat="1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wrapText="1"/>
    </xf>
    <xf numFmtId="4" fontId="2" fillId="0" borderId="19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 wrapText="1"/>
    </xf>
    <xf numFmtId="4" fontId="2" fillId="0" borderId="28" xfId="0" applyNumberFormat="1" applyFont="1" applyBorder="1" applyAlignment="1">
      <alignment horizontal="right"/>
    </xf>
    <xf numFmtId="0" fontId="4" fillId="0" borderId="32" xfId="0" applyFont="1" applyBorder="1" applyAlignment="1">
      <alignment horizontal="left"/>
    </xf>
    <xf numFmtId="0" fontId="4" fillId="0" borderId="33" xfId="0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9" fontId="4" fillId="0" borderId="33" xfId="0" applyNumberFormat="1" applyFont="1" applyBorder="1" applyAlignment="1">
      <alignment/>
    </xf>
    <xf numFmtId="0" fontId="4" fillId="0" borderId="33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49" fontId="2" fillId="0" borderId="0" xfId="0" applyNumberFormat="1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left" wrapText="1"/>
    </xf>
    <xf numFmtId="49" fontId="6" fillId="0" borderId="39" xfId="0" applyNumberFormat="1" applyFont="1" applyBorder="1" applyAlignment="1">
      <alignment horizontal="center" wrapText="1"/>
    </xf>
    <xf numFmtId="49" fontId="7" fillId="0" borderId="40" xfId="0" applyNumberFormat="1" applyFont="1" applyBorder="1" applyAlignment="1">
      <alignment horizontal="center"/>
    </xf>
    <xf numFmtId="49" fontId="7" fillId="0" borderId="39" xfId="0" applyNumberFormat="1" applyFont="1" applyBorder="1" applyAlignment="1">
      <alignment horizontal="center"/>
    </xf>
    <xf numFmtId="2" fontId="8" fillId="0" borderId="28" xfId="0" applyNumberFormat="1" applyFont="1" applyBorder="1" applyAlignment="1">
      <alignment horizontal="right"/>
    </xf>
    <xf numFmtId="2" fontId="8" fillId="0" borderId="29" xfId="0" applyNumberFormat="1" applyFont="1" applyBorder="1" applyAlignment="1">
      <alignment horizontal="right"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9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4" fontId="8" fillId="0" borderId="28" xfId="0" applyNumberFormat="1" applyFont="1" applyBorder="1" applyAlignment="1">
      <alignment horizontal="right"/>
    </xf>
    <xf numFmtId="4" fontId="8" fillId="0" borderId="29" xfId="0" applyNumberFormat="1" applyFont="1" applyBorder="1" applyAlignment="1">
      <alignment horizontal="right"/>
    </xf>
    <xf numFmtId="49" fontId="2" fillId="0" borderId="38" xfId="0" applyNumberFormat="1" applyFont="1" applyBorder="1" applyAlignment="1">
      <alignment horizontal="left" wrapText="1"/>
    </xf>
    <xf numFmtId="49" fontId="2" fillId="0" borderId="39" xfId="0" applyNumberFormat="1" applyFont="1" applyBorder="1" applyAlignment="1">
      <alignment horizontal="center" wrapText="1"/>
    </xf>
    <xf numFmtId="49" fontId="9" fillId="0" borderId="40" xfId="0" applyNumberFormat="1" applyFont="1" applyBorder="1" applyAlignment="1">
      <alignment horizontal="center"/>
    </xf>
    <xf numFmtId="49" fontId="9" fillId="0" borderId="39" xfId="0" applyNumberFormat="1" applyFont="1" applyBorder="1" applyAlignment="1">
      <alignment horizontal="center"/>
    </xf>
    <xf numFmtId="4" fontId="4" fillId="0" borderId="40" xfId="0" applyNumberFormat="1" applyFont="1" applyBorder="1" applyAlignment="1">
      <alignment horizontal="right"/>
    </xf>
    <xf numFmtId="4" fontId="4" fillId="0" borderId="29" xfId="0" applyNumberFormat="1" applyFont="1" applyBorder="1" applyAlignment="1">
      <alignment horizontal="right"/>
    </xf>
    <xf numFmtId="2" fontId="4" fillId="0" borderId="40" xfId="0" applyNumberFormat="1" applyFont="1" applyBorder="1" applyAlignment="1">
      <alignment horizontal="right"/>
    </xf>
    <xf numFmtId="49" fontId="2" fillId="0" borderId="47" xfId="0" applyNumberFormat="1" applyFont="1" applyBorder="1" applyAlignment="1">
      <alignment horizontal="center" wrapText="1"/>
    </xf>
    <xf numFmtId="49" fontId="7" fillId="0" borderId="48" xfId="0" applyNumberFormat="1" applyFont="1" applyBorder="1" applyAlignment="1">
      <alignment horizontal="center"/>
    </xf>
    <xf numFmtId="49" fontId="7" fillId="0" borderId="47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left" wrapText="1"/>
    </xf>
    <xf numFmtId="49" fontId="2" fillId="0" borderId="50" xfId="0" applyNumberFormat="1" applyFont="1" applyBorder="1" applyAlignment="1">
      <alignment horizontal="center" wrapText="1"/>
    </xf>
    <xf numFmtId="49" fontId="9" fillId="0" borderId="51" xfId="0" applyNumberFormat="1" applyFont="1" applyBorder="1" applyAlignment="1">
      <alignment horizontal="center"/>
    </xf>
    <xf numFmtId="49" fontId="9" fillId="0" borderId="52" xfId="0" applyNumberFormat="1" applyFont="1" applyBorder="1" applyAlignment="1">
      <alignment horizontal="center"/>
    </xf>
    <xf numFmtId="4" fontId="4" fillId="0" borderId="53" xfId="0" applyNumberFormat="1" applyFont="1" applyBorder="1" applyAlignment="1">
      <alignment horizontal="right"/>
    </xf>
    <xf numFmtId="2" fontId="4" fillId="0" borderId="28" xfId="0" applyNumberFormat="1" applyFont="1" applyBorder="1" applyAlignment="1">
      <alignment horizontal="right"/>
    </xf>
    <xf numFmtId="49" fontId="2" fillId="0" borderId="54" xfId="0" applyNumberFormat="1" applyFont="1" applyBorder="1" applyAlignment="1">
      <alignment horizontal="center" wrapText="1"/>
    </xf>
    <xf numFmtId="49" fontId="9" fillId="0" borderId="55" xfId="0" applyNumberFormat="1" applyFont="1" applyBorder="1" applyAlignment="1">
      <alignment horizontal="center"/>
    </xf>
    <xf numFmtId="49" fontId="9" fillId="0" borderId="54" xfId="0" applyNumberFormat="1" applyFont="1" applyBorder="1" applyAlignment="1">
      <alignment horizontal="center"/>
    </xf>
    <xf numFmtId="4" fontId="8" fillId="0" borderId="40" xfId="0" applyNumberFormat="1" applyFont="1" applyBorder="1" applyAlignment="1">
      <alignment horizontal="right"/>
    </xf>
    <xf numFmtId="49" fontId="6" fillId="0" borderId="31" xfId="0" applyNumberFormat="1" applyFont="1" applyBorder="1" applyAlignment="1">
      <alignment horizontal="left" wrapText="1"/>
    </xf>
    <xf numFmtId="49" fontId="9" fillId="0" borderId="40" xfId="0" applyNumberFormat="1" applyFont="1" applyFill="1" applyBorder="1" applyAlignment="1">
      <alignment horizontal="center"/>
    </xf>
    <xf numFmtId="49" fontId="9" fillId="0" borderId="39" xfId="0" applyNumberFormat="1" applyFont="1" applyFill="1" applyBorder="1" applyAlignment="1">
      <alignment horizontal="center"/>
    </xf>
    <xf numFmtId="49" fontId="2" fillId="0" borderId="38" xfId="0" applyNumberFormat="1" applyFont="1" applyBorder="1" applyAlignment="1">
      <alignment horizontal="center" wrapText="1"/>
    </xf>
    <xf numFmtId="49" fontId="6" fillId="0" borderId="56" xfId="0" applyNumberFormat="1" applyFont="1" applyBorder="1" applyAlignment="1">
      <alignment horizontal="center" wrapText="1"/>
    </xf>
    <xf numFmtId="49" fontId="7" fillId="0" borderId="57" xfId="0" applyNumberFormat="1" applyFont="1" applyBorder="1" applyAlignment="1">
      <alignment horizontal="center"/>
    </xf>
    <xf numFmtId="49" fontId="2" fillId="0" borderId="56" xfId="0" applyNumberFormat="1" applyFont="1" applyBorder="1" applyAlignment="1">
      <alignment horizontal="center" wrapText="1"/>
    </xf>
    <xf numFmtId="49" fontId="9" fillId="0" borderId="57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left" wrapText="1"/>
    </xf>
    <xf numFmtId="49" fontId="2" fillId="0" borderId="28" xfId="0" applyNumberFormat="1" applyFont="1" applyBorder="1" applyAlignment="1">
      <alignment horizontal="left" wrapText="1"/>
    </xf>
    <xf numFmtId="49" fontId="2" fillId="0" borderId="31" xfId="0" applyNumberFormat="1" applyFont="1" applyBorder="1" applyAlignment="1">
      <alignment horizontal="left" wrapText="1"/>
    </xf>
    <xf numFmtId="2" fontId="4" fillId="0" borderId="0" xfId="0" applyNumberFormat="1" applyFont="1" applyAlignment="1">
      <alignment/>
    </xf>
    <xf numFmtId="49" fontId="2" fillId="0" borderId="58" xfId="0" applyNumberFormat="1" applyFont="1" applyBorder="1" applyAlignment="1">
      <alignment horizontal="left" wrapText="1"/>
    </xf>
    <xf numFmtId="49" fontId="6" fillId="0" borderId="28" xfId="0" applyNumberFormat="1" applyFont="1" applyBorder="1" applyAlignment="1">
      <alignment horizontal="left" wrapText="1"/>
    </xf>
    <xf numFmtId="49" fontId="6" fillId="0" borderId="30" xfId="0" applyNumberFormat="1" applyFont="1" applyBorder="1" applyAlignment="1">
      <alignment horizontal="left" wrapText="1"/>
    </xf>
    <xf numFmtId="49" fontId="7" fillId="0" borderId="58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left" wrapText="1"/>
    </xf>
    <xf numFmtId="49" fontId="6" fillId="0" borderId="28" xfId="0" applyNumberFormat="1" applyFont="1" applyBorder="1" applyAlignment="1">
      <alignment horizontal="center" wrapText="1"/>
    </xf>
    <xf numFmtId="49" fontId="7" fillId="0" borderId="53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180" fontId="8" fillId="0" borderId="28" xfId="0" applyNumberFormat="1" applyFont="1" applyBorder="1" applyAlignment="1">
      <alignment horizontal="right"/>
    </xf>
    <xf numFmtId="49" fontId="9" fillId="0" borderId="53" xfId="0" applyNumberFormat="1" applyFont="1" applyBorder="1" applyAlignment="1">
      <alignment horizontal="center"/>
    </xf>
    <xf numFmtId="49" fontId="9" fillId="0" borderId="28" xfId="0" applyNumberFormat="1" applyFont="1" applyBorder="1" applyAlignment="1">
      <alignment horizontal="center"/>
    </xf>
    <xf numFmtId="49" fontId="6" fillId="0" borderId="54" xfId="0" applyNumberFormat="1" applyFont="1" applyBorder="1" applyAlignment="1">
      <alignment horizontal="center" wrapText="1"/>
    </xf>
    <xf numFmtId="0" fontId="4" fillId="0" borderId="57" xfId="0" applyFont="1" applyBorder="1" applyAlignment="1">
      <alignment/>
    </xf>
    <xf numFmtId="0" fontId="4" fillId="0" borderId="59" xfId="0" applyFont="1" applyBorder="1" applyAlignment="1">
      <alignment/>
    </xf>
    <xf numFmtId="0" fontId="9" fillId="0" borderId="59" xfId="0" applyFont="1" applyBorder="1" applyAlignment="1">
      <alignment horizontal="center"/>
    </xf>
    <xf numFmtId="49" fontId="2" fillId="0" borderId="29" xfId="0" applyNumberFormat="1" applyFont="1" applyBorder="1" applyAlignment="1">
      <alignment horizontal="left" wrapText="1"/>
    </xf>
    <xf numFmtId="49" fontId="2" fillId="0" borderId="60" xfId="0" applyNumberFormat="1" applyFont="1" applyBorder="1" applyAlignment="1">
      <alignment horizontal="center" wrapText="1"/>
    </xf>
    <xf numFmtId="49" fontId="4" fillId="0" borderId="61" xfId="0" applyNumberFormat="1" applyFont="1" applyBorder="1" applyAlignment="1">
      <alignment horizontal="center"/>
    </xf>
    <xf numFmtId="49" fontId="4" fillId="0" borderId="62" xfId="0" applyNumberFormat="1" applyFont="1" applyBorder="1" applyAlignment="1">
      <alignment horizontal="center"/>
    </xf>
    <xf numFmtId="4" fontId="4" fillId="0" borderId="63" xfId="0" applyNumberFormat="1" applyFont="1" applyBorder="1" applyAlignment="1">
      <alignment horizontal="right"/>
    </xf>
    <xf numFmtId="4" fontId="4" fillId="0" borderId="64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23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65" xfId="0" applyNumberFormat="1" applyFont="1" applyBorder="1" applyAlignment="1">
      <alignment horizontal="centerContinuous"/>
    </xf>
    <xf numFmtId="0" fontId="2" fillId="0" borderId="0" xfId="0" applyFont="1" applyAlignment="1">
      <alignment horizontal="center"/>
    </xf>
    <xf numFmtId="181" fontId="2" fillId="0" borderId="66" xfId="0" applyNumberFormat="1" applyFont="1" applyBorder="1" applyAlignment="1">
      <alignment horizontal="center"/>
    </xf>
    <xf numFmtId="49" fontId="2" fillId="0" borderId="67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68" xfId="0" applyNumberFormat="1" applyFont="1" applyBorder="1" applyAlignment="1">
      <alignment horizontal="center" wrapText="1"/>
    </xf>
    <xf numFmtId="49" fontId="2" fillId="0" borderId="66" xfId="0" applyNumberFormat="1" applyFont="1" applyBorder="1" applyAlignment="1">
      <alignment horizontal="center"/>
    </xf>
    <xf numFmtId="49" fontId="2" fillId="0" borderId="67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  <xf numFmtId="49" fontId="2" fillId="0" borderId="69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/>
    </xf>
    <xf numFmtId="49" fontId="2" fillId="0" borderId="70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" fontId="4" fillId="0" borderId="39" xfId="0" applyNumberFormat="1" applyFont="1" applyBorder="1" applyAlignment="1">
      <alignment horizontal="right"/>
    </xf>
    <xf numFmtId="49" fontId="2" fillId="0" borderId="42" xfId="0" applyNumberFormat="1" applyFont="1" applyBorder="1" applyAlignment="1">
      <alignment horizontal="center" wrapText="1"/>
    </xf>
    <xf numFmtId="49" fontId="4" fillId="0" borderId="43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" fontId="4" fillId="0" borderId="43" xfId="0" applyNumberFormat="1" applyFont="1" applyBorder="1" applyAlignment="1">
      <alignment horizontal="right"/>
    </xf>
    <xf numFmtId="4" fontId="4" fillId="0" borderId="44" xfId="0" applyNumberFormat="1" applyFont="1" applyBorder="1" applyAlignment="1">
      <alignment horizontal="right"/>
    </xf>
    <xf numFmtId="4" fontId="4" fillId="0" borderId="45" xfId="0" applyNumberFormat="1" applyFont="1" applyBorder="1" applyAlignment="1">
      <alignment horizontal="right"/>
    </xf>
    <xf numFmtId="4" fontId="4" fillId="0" borderId="46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/>
    </xf>
    <xf numFmtId="2" fontId="4" fillId="0" borderId="28" xfId="0" applyNumberFormat="1" applyFont="1" applyBorder="1" applyAlignment="1">
      <alignment/>
    </xf>
    <xf numFmtId="49" fontId="4" fillId="0" borderId="57" xfId="0" applyNumberFormat="1" applyFont="1" applyBorder="1" applyAlignment="1">
      <alignment horizontal="center"/>
    </xf>
    <xf numFmtId="4" fontId="4" fillId="0" borderId="40" xfId="0" applyNumberFormat="1" applyFont="1" applyBorder="1" applyAlignment="1">
      <alignment horizontal="center"/>
    </xf>
    <xf numFmtId="4" fontId="4" fillId="0" borderId="39" xfId="0" applyNumberFormat="1" applyFont="1" applyBorder="1" applyAlignment="1">
      <alignment horizontal="center"/>
    </xf>
    <xf numFmtId="4" fontId="4" fillId="0" borderId="57" xfId="0" applyNumberFormat="1" applyFont="1" applyBorder="1" applyAlignment="1">
      <alignment horizontal="right"/>
    </xf>
    <xf numFmtId="49" fontId="4" fillId="0" borderId="40" xfId="0" applyNumberFormat="1" applyFont="1" applyBorder="1" applyAlignment="1">
      <alignment horizontal="right"/>
    </xf>
    <xf numFmtId="49" fontId="4" fillId="0" borderId="39" xfId="0" applyNumberFormat="1" applyFont="1" applyBorder="1" applyAlignment="1">
      <alignment horizontal="right"/>
    </xf>
    <xf numFmtId="182" fontId="2" fillId="0" borderId="38" xfId="0" applyNumberFormat="1" applyFont="1" applyBorder="1" applyAlignment="1">
      <alignment horizontal="left" wrapText="1"/>
    </xf>
    <xf numFmtId="49" fontId="2" fillId="0" borderId="71" xfId="0" applyNumberFormat="1" applyFont="1" applyBorder="1" applyAlignment="1">
      <alignment horizontal="left" wrapText="1"/>
    </xf>
    <xf numFmtId="182" fontId="2" fillId="0" borderId="71" xfId="0" applyNumberFormat="1" applyFont="1" applyBorder="1" applyAlignment="1">
      <alignment horizontal="left" wrapText="1"/>
    </xf>
    <xf numFmtId="49" fontId="2" fillId="0" borderId="44" xfId="0" applyNumberFormat="1" applyFont="1" applyBorder="1" applyAlignment="1">
      <alignment horizontal="center" wrapText="1"/>
    </xf>
    <xf numFmtId="0" fontId="2" fillId="0" borderId="72" xfId="0" applyFont="1" applyFill="1" applyBorder="1" applyAlignment="1">
      <alignment horizontal="left" vertical="top" wrapText="1"/>
    </xf>
    <xf numFmtId="0" fontId="2" fillId="0" borderId="73" xfId="0" applyFont="1" applyFill="1" applyBorder="1" applyAlignment="1">
      <alignment horizontal="left" vertical="top" wrapText="1"/>
    </xf>
    <xf numFmtId="0" fontId="2" fillId="0" borderId="74" xfId="0" applyFont="1" applyFill="1" applyBorder="1" applyAlignment="1">
      <alignment horizontal="left" vertical="top" wrapText="1"/>
    </xf>
    <xf numFmtId="49" fontId="4" fillId="0" borderId="75" xfId="0" applyNumberFormat="1" applyFont="1" applyBorder="1" applyAlignment="1">
      <alignment horizontal="center"/>
    </xf>
    <xf numFmtId="4" fontId="4" fillId="0" borderId="57" xfId="0" applyNumberFormat="1" applyFont="1" applyBorder="1" applyAlignment="1">
      <alignment horizontal="center"/>
    </xf>
    <xf numFmtId="4" fontId="4" fillId="0" borderId="44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4" fontId="4" fillId="0" borderId="76" xfId="0" applyNumberFormat="1" applyFont="1" applyBorder="1" applyAlignment="1">
      <alignment horizontal="right"/>
    </xf>
    <xf numFmtId="4" fontId="4" fillId="0" borderId="77" xfId="0" applyNumberFormat="1" applyFont="1" applyBorder="1" applyAlignment="1">
      <alignment horizontal="center"/>
    </xf>
    <xf numFmtId="4" fontId="4" fillId="0" borderId="78" xfId="0" applyNumberFormat="1" applyFont="1" applyBorder="1" applyAlignment="1">
      <alignment horizontal="center"/>
    </xf>
    <xf numFmtId="4" fontId="4" fillId="0" borderId="79" xfId="0" applyNumberFormat="1" applyFont="1" applyBorder="1" applyAlignment="1">
      <alignment horizontal="right"/>
    </xf>
    <xf numFmtId="0" fontId="9" fillId="0" borderId="28" xfId="0" applyNumberFormat="1" applyFont="1" applyFill="1" applyBorder="1" applyAlignment="1">
      <alignment vertical="top" wrapText="1"/>
    </xf>
    <xf numFmtId="4" fontId="4" fillId="0" borderId="80" xfId="0" applyNumberFormat="1" applyFont="1" applyBorder="1" applyAlignment="1">
      <alignment horizontal="center"/>
    </xf>
    <xf numFmtId="183" fontId="4" fillId="0" borderId="28" xfId="0" applyNumberFormat="1" applyFont="1" applyBorder="1" applyAlignment="1">
      <alignment horizontal="right"/>
    </xf>
    <xf numFmtId="184" fontId="4" fillId="0" borderId="28" xfId="0" applyNumberFormat="1" applyFont="1" applyBorder="1" applyAlignment="1">
      <alignment horizontal="right"/>
    </xf>
    <xf numFmtId="0" fontId="2" fillId="0" borderId="28" xfId="63" applyNumberFormat="1" applyFont="1" applyFill="1" applyBorder="1" applyAlignment="1">
      <alignment horizontal="justify" vertical="top" wrapText="1"/>
      <protection/>
    </xf>
    <xf numFmtId="0" fontId="2" fillId="0" borderId="28" xfId="0" applyNumberFormat="1" applyFont="1" applyFill="1" applyBorder="1" applyAlignment="1">
      <alignment horizontal="justify" vertical="top" wrapText="1"/>
    </xf>
    <xf numFmtId="0" fontId="4" fillId="0" borderId="39" xfId="0" applyFont="1" applyBorder="1" applyAlignment="1">
      <alignment/>
    </xf>
    <xf numFmtId="2" fontId="4" fillId="0" borderId="39" xfId="0" applyNumberFormat="1" applyFont="1" applyBorder="1" applyAlignment="1">
      <alignment horizontal="right"/>
    </xf>
    <xf numFmtId="0" fontId="30" fillId="0" borderId="0" xfId="0" applyFont="1" applyAlignment="1">
      <alignment horizontal="justify"/>
    </xf>
    <xf numFmtId="0" fontId="4" fillId="0" borderId="28" xfId="0" applyFont="1" applyBorder="1" applyAlignment="1">
      <alignment/>
    </xf>
    <xf numFmtId="0" fontId="11" fillId="0" borderId="28" xfId="0" applyFont="1" applyBorder="1" applyAlignment="1">
      <alignment wrapText="1"/>
    </xf>
    <xf numFmtId="0" fontId="0" fillId="0" borderId="28" xfId="0" applyBorder="1" applyAlignment="1">
      <alignment/>
    </xf>
    <xf numFmtId="49" fontId="11" fillId="0" borderId="40" xfId="0" applyNumberFormat="1" applyFont="1" applyBorder="1" applyAlignment="1">
      <alignment horizontal="center"/>
    </xf>
    <xf numFmtId="49" fontId="11" fillId="0" borderId="39" xfId="0" applyNumberFormat="1" applyFont="1" applyBorder="1" applyAlignment="1">
      <alignment horizontal="center"/>
    </xf>
    <xf numFmtId="2" fontId="11" fillId="0" borderId="40" xfId="0" applyNumberFormat="1" applyFont="1" applyBorder="1" applyAlignment="1">
      <alignment horizontal="right"/>
    </xf>
    <xf numFmtId="2" fontId="11" fillId="0" borderId="39" xfId="0" applyNumberFormat="1" applyFont="1" applyBorder="1" applyAlignment="1">
      <alignment horizontal="right"/>
    </xf>
    <xf numFmtId="2" fontId="11" fillId="0" borderId="28" xfId="0" applyNumberFormat="1" applyFont="1" applyBorder="1" applyAlignment="1">
      <alignment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Примечание" xfId="22"/>
    <cellStyle name="Предупреждающий текст" xfId="23"/>
    <cellStyle name="Заголовок" xfId="24"/>
    <cellStyle name="Пояснительный текст" xfId="25"/>
    <cellStyle name="Заголовок 1" xfId="26"/>
    <cellStyle name="Заголовок 2" xfId="27"/>
    <cellStyle name="Заголовок 3" xfId="28"/>
    <cellStyle name="Заголовок 4" xfId="29"/>
    <cellStyle name="Ввод" xfId="30"/>
    <cellStyle name="Вывод" xfId="31"/>
    <cellStyle name="Вычисление" xfId="32"/>
    <cellStyle name="Проверить ячейку" xfId="33"/>
    <cellStyle name="Связанная ячейка" xfId="34"/>
    <cellStyle name="Итого" xfId="35"/>
    <cellStyle name="Хороший" xfId="36"/>
    <cellStyle name="Плохой" xfId="37"/>
    <cellStyle name="Нейтральный" xfId="38"/>
    <cellStyle name="Акцент1" xfId="39"/>
    <cellStyle name="20% — Акцент1" xfId="40"/>
    <cellStyle name="40% — Акцент1" xfId="41"/>
    <cellStyle name="60% — Акцент1" xfId="42"/>
    <cellStyle name="Акцент2" xfId="43"/>
    <cellStyle name="20% — Акцент2" xfId="44"/>
    <cellStyle name="40% — Акцент2" xfId="45"/>
    <cellStyle name="60% — Акцент2" xfId="46"/>
    <cellStyle name="Акцент3" xfId="47"/>
    <cellStyle name="20% — Акцент3" xfId="48"/>
    <cellStyle name="40% — Акцент3" xfId="49"/>
    <cellStyle name="60% — Акцент3" xfId="50"/>
    <cellStyle name="Акцент4" xfId="51"/>
    <cellStyle name="20% — Акцент4" xfId="52"/>
    <cellStyle name="40% — Акцент4" xfId="53"/>
    <cellStyle name="60% — Акцент4" xfId="54"/>
    <cellStyle name="Акцент5" xfId="55"/>
    <cellStyle name="20% — Акцент5" xfId="56"/>
    <cellStyle name="40% — Акцент5" xfId="57"/>
    <cellStyle name="60% — Акцент5" xfId="58"/>
    <cellStyle name="Акцент6" xfId="59"/>
    <cellStyle name="20% — Акцент6" xfId="60"/>
    <cellStyle name="40% — Акцент6" xfId="61"/>
    <cellStyle name="60% — Акцент6" xfId="62"/>
    <cellStyle name="Обычный 4" xfId="63"/>
  </cellStyles>
  <dxfs count="1"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3"/>
  <sheetViews>
    <sheetView showGridLines="0" zoomScale="110" zoomScaleNormal="110" workbookViewId="0" topLeftCell="A6">
      <selection activeCell="H58" sqref="H58"/>
    </sheetView>
  </sheetViews>
  <sheetFormatPr defaultColWidth="9.125" defaultRowHeight="12.75"/>
  <cols>
    <col min="1" max="1" width="43.75390625" style="0" customWidth="1"/>
    <col min="2" max="2" width="0.2421875" style="0" customWidth="1"/>
    <col min="3" max="3" width="1.75390625" style="0" hidden="1" customWidth="1"/>
    <col min="4" max="4" width="23.25390625" style="0" customWidth="1"/>
    <col min="5" max="5" width="10.25390625" style="0" hidden="1" customWidth="1"/>
    <col min="6" max="6" width="14.625" style="0" customWidth="1"/>
    <col min="7" max="8" width="18.75390625" style="0" customWidth="1"/>
    <col min="9" max="9" width="9.75390625" style="0" customWidth="1"/>
    <col min="10" max="10" width="9.125" style="0" hidden="1" customWidth="1"/>
  </cols>
  <sheetData>
    <row r="1" spans="1:10" ht="14.25" customHeight="1">
      <c r="A1" s="140"/>
      <c r="B1" s="140"/>
      <c r="C1" s="140"/>
      <c r="D1" s="140"/>
      <c r="E1" s="140"/>
      <c r="F1" s="141"/>
      <c r="G1" s="141"/>
      <c r="H1" s="142"/>
      <c r="J1" s="1" t="s">
        <v>0</v>
      </c>
    </row>
    <row r="2" spans="1:8" ht="15">
      <c r="A2" s="140" t="s">
        <v>1</v>
      </c>
      <c r="B2" s="140"/>
      <c r="C2" s="140"/>
      <c r="D2" s="140"/>
      <c r="E2" s="140"/>
      <c r="F2" s="140"/>
      <c r="G2" s="143"/>
      <c r="H2" s="144" t="s">
        <v>2</v>
      </c>
    </row>
    <row r="3" spans="1:10" ht="12.75">
      <c r="A3" s="145"/>
      <c r="B3" s="145"/>
      <c r="C3" s="145"/>
      <c r="D3" s="145"/>
      <c r="E3" s="146"/>
      <c r="F3" s="143"/>
      <c r="G3" s="147" t="s">
        <v>3</v>
      </c>
      <c r="H3" s="148" t="s">
        <v>4</v>
      </c>
      <c r="J3" s="1" t="s">
        <v>5</v>
      </c>
    </row>
    <row r="4" spans="1:10" ht="12.75">
      <c r="A4" s="149" t="s">
        <v>6</v>
      </c>
      <c r="B4" s="149"/>
      <c r="C4" s="149"/>
      <c r="D4" s="149"/>
      <c r="E4" s="149"/>
      <c r="F4" s="146"/>
      <c r="G4" s="143" t="s">
        <v>7</v>
      </c>
      <c r="H4" s="150">
        <v>45200</v>
      </c>
      <c r="J4" s="1" t="s">
        <v>8</v>
      </c>
    </row>
    <row r="5" spans="1:10" ht="12.75">
      <c r="A5" s="145"/>
      <c r="B5" s="145"/>
      <c r="C5" s="145"/>
      <c r="D5" s="145"/>
      <c r="E5" s="146"/>
      <c r="F5" s="146"/>
      <c r="G5" s="143" t="s">
        <v>9</v>
      </c>
      <c r="H5" s="151" t="s">
        <v>10</v>
      </c>
      <c r="J5" s="1" t="s">
        <v>11</v>
      </c>
    </row>
    <row r="6" spans="1:10" ht="22.5" customHeight="1">
      <c r="A6" s="152" t="s">
        <v>12</v>
      </c>
      <c r="B6" s="152"/>
      <c r="C6" s="152"/>
      <c r="D6" s="153" t="s">
        <v>13</v>
      </c>
      <c r="E6" s="153"/>
      <c r="F6" s="153"/>
      <c r="G6" s="143" t="s">
        <v>14</v>
      </c>
      <c r="H6" s="151" t="s">
        <v>15</v>
      </c>
      <c r="J6" s="1" t="s">
        <v>16</v>
      </c>
    </row>
    <row r="7" spans="1:8" ht="12.75">
      <c r="A7" s="152" t="s">
        <v>17</v>
      </c>
      <c r="B7" s="153" t="s">
        <v>18</v>
      </c>
      <c r="C7" s="153"/>
      <c r="D7" s="153"/>
      <c r="E7" s="153"/>
      <c r="F7" s="153"/>
      <c r="G7" s="143" t="s">
        <v>19</v>
      </c>
      <c r="H7" s="154" t="s">
        <v>10</v>
      </c>
    </row>
    <row r="8" spans="1:8" ht="12.75">
      <c r="A8" s="152" t="s">
        <v>20</v>
      </c>
      <c r="B8" s="152"/>
      <c r="C8" s="152"/>
      <c r="D8" s="152"/>
      <c r="E8" s="55"/>
      <c r="F8" s="146"/>
      <c r="G8" s="143"/>
      <c r="H8" s="155"/>
    </row>
    <row r="9" spans="1:10" ht="13.5">
      <c r="A9" s="152" t="s">
        <v>21</v>
      </c>
      <c r="B9" s="152"/>
      <c r="C9" s="156"/>
      <c r="D9" s="156"/>
      <c r="E9" s="55"/>
      <c r="F9" s="146"/>
      <c r="G9" s="143" t="s">
        <v>22</v>
      </c>
      <c r="H9" s="157" t="s">
        <v>23</v>
      </c>
      <c r="J9" s="1" t="s">
        <v>24</v>
      </c>
    </row>
    <row r="10" spans="1:8" ht="20.25" customHeight="1">
      <c r="A10" s="54" t="s">
        <v>25</v>
      </c>
      <c r="B10" s="54"/>
      <c r="C10" s="54"/>
      <c r="D10" s="54"/>
      <c r="E10" s="54"/>
      <c r="F10" s="54"/>
      <c r="G10" s="54"/>
      <c r="H10" s="158"/>
    </row>
    <row r="11" spans="1:8" ht="3.75" customHeight="1">
      <c r="A11" s="6" t="s">
        <v>26</v>
      </c>
      <c r="B11" s="7" t="s">
        <v>27</v>
      </c>
      <c r="C11" s="8" t="s">
        <v>28</v>
      </c>
      <c r="D11" s="60"/>
      <c r="E11" s="159" t="s">
        <v>29</v>
      </c>
      <c r="F11" s="160"/>
      <c r="G11" s="9" t="s">
        <v>30</v>
      </c>
      <c r="H11" s="10" t="s">
        <v>31</v>
      </c>
    </row>
    <row r="12" spans="1:8" ht="3" customHeight="1">
      <c r="A12" s="11"/>
      <c r="B12" s="12"/>
      <c r="C12" s="13"/>
      <c r="D12" s="63"/>
      <c r="E12" s="65"/>
      <c r="F12" s="161"/>
      <c r="G12" s="14"/>
      <c r="H12" s="15"/>
    </row>
    <row r="13" spans="1:8" ht="3" customHeight="1">
      <c r="A13" s="11"/>
      <c r="B13" s="12"/>
      <c r="C13" s="13"/>
      <c r="D13" s="63"/>
      <c r="E13" s="65"/>
      <c r="F13" s="161"/>
      <c r="G13" s="14"/>
      <c r="H13" s="15"/>
    </row>
    <row r="14" spans="1:8" ht="3" customHeight="1">
      <c r="A14" s="11"/>
      <c r="B14" s="12"/>
      <c r="C14" s="13"/>
      <c r="D14" s="63"/>
      <c r="E14" s="65"/>
      <c r="F14" s="161"/>
      <c r="G14" s="14"/>
      <c r="H14" s="15"/>
    </row>
    <row r="15" spans="1:8" ht="3" customHeight="1">
      <c r="A15" s="11"/>
      <c r="B15" s="12"/>
      <c r="C15" s="13"/>
      <c r="D15" s="63"/>
      <c r="E15" s="65"/>
      <c r="F15" s="161"/>
      <c r="G15" s="14"/>
      <c r="H15" s="15"/>
    </row>
    <row r="16" spans="1:8" ht="3" customHeight="1">
      <c r="A16" s="11"/>
      <c r="B16" s="12"/>
      <c r="C16" s="13"/>
      <c r="D16" s="63"/>
      <c r="E16" s="65"/>
      <c r="F16" s="161"/>
      <c r="G16" s="14"/>
      <c r="H16" s="15"/>
    </row>
    <row r="17" spans="1:8" ht="23.25" customHeight="1">
      <c r="A17" s="16"/>
      <c r="B17" s="17"/>
      <c r="C17" s="18"/>
      <c r="D17" s="68"/>
      <c r="E17" s="69"/>
      <c r="F17" s="162"/>
      <c r="G17" s="19"/>
      <c r="H17" s="20"/>
    </row>
    <row r="18" spans="1:8" ht="12" customHeight="1">
      <c r="A18" s="21">
        <v>1</v>
      </c>
      <c r="B18" s="22">
        <v>2</v>
      </c>
      <c r="C18" s="23">
        <v>3</v>
      </c>
      <c r="D18" s="71"/>
      <c r="E18" s="25" t="s">
        <v>32</v>
      </c>
      <c r="F18" s="163"/>
      <c r="G18" s="164" t="s">
        <v>16</v>
      </c>
      <c r="H18" s="26" t="s">
        <v>33</v>
      </c>
    </row>
    <row r="19" spans="1:8" ht="33.75">
      <c r="A19" s="86" t="s">
        <v>34</v>
      </c>
      <c r="B19" s="44" t="s">
        <v>35</v>
      </c>
      <c r="C19" s="165" t="s">
        <v>36</v>
      </c>
      <c r="D19" s="166"/>
      <c r="E19" s="90">
        <f>E21+E117</f>
        <v>9382221.22</v>
      </c>
      <c r="F19" s="167"/>
      <c r="G19" s="167">
        <f>G21+G117</f>
        <v>5612358.72</v>
      </c>
      <c r="H19" s="30">
        <f>E19-G19</f>
        <v>3769862.500000001</v>
      </c>
    </row>
    <row r="20" spans="1:8" ht="12.75">
      <c r="A20" s="114" t="s">
        <v>37</v>
      </c>
      <c r="B20" s="168" t="s">
        <v>10</v>
      </c>
      <c r="C20" s="169" t="s">
        <v>10</v>
      </c>
      <c r="D20" s="170"/>
      <c r="E20" s="171"/>
      <c r="F20" s="172"/>
      <c r="G20" s="173"/>
      <c r="H20" s="174"/>
    </row>
    <row r="21" spans="1:8" ht="12.75">
      <c r="A21" s="86" t="s">
        <v>38</v>
      </c>
      <c r="B21" s="44" t="s">
        <v>10</v>
      </c>
      <c r="C21" s="175" t="s">
        <v>39</v>
      </c>
      <c r="D21" s="175"/>
      <c r="E21" s="30">
        <f>E22+F36+E44+E52+E79+E83+F99+F113+F116+F110+F112+F114+F115+F111</f>
        <v>1154445.22</v>
      </c>
      <c r="F21" s="30"/>
      <c r="G21" s="30">
        <f>G22+G36+G44+G52+G79+G83+G99+G108+G78+G116+G113+G111+G110+G112+G109+G114+G115</f>
        <v>539584.72</v>
      </c>
      <c r="H21" s="91">
        <f>E21-G21</f>
        <v>614860.5</v>
      </c>
    </row>
    <row r="22" spans="1:8" ht="12.75">
      <c r="A22" s="86" t="s">
        <v>40</v>
      </c>
      <c r="B22" s="44" t="s">
        <v>10</v>
      </c>
      <c r="C22" s="175" t="s">
        <v>41</v>
      </c>
      <c r="D22" s="175"/>
      <c r="E22" s="30">
        <f>E23</f>
        <v>129600</v>
      </c>
      <c r="F22" s="30"/>
      <c r="G22" s="30">
        <f>G23</f>
        <v>90421.92</v>
      </c>
      <c r="H22" s="91">
        <f>E22-G22</f>
        <v>39178.08</v>
      </c>
    </row>
    <row r="23" spans="1:8" ht="12.75">
      <c r="A23" s="86" t="s">
        <v>42</v>
      </c>
      <c r="B23" s="44" t="s">
        <v>10</v>
      </c>
      <c r="C23" s="175" t="s">
        <v>43</v>
      </c>
      <c r="D23" s="175"/>
      <c r="E23" s="30">
        <f>FIO+F30+E32+F29</f>
        <v>129600</v>
      </c>
      <c r="F23" s="30"/>
      <c r="G23" s="30">
        <f>G24+G29+G32</f>
        <v>90421.92</v>
      </c>
      <c r="H23" s="91">
        <f>E23-G23</f>
        <v>39178.08</v>
      </c>
    </row>
    <row r="24" spans="1:8" ht="67.5">
      <c r="A24" s="86" t="s">
        <v>44</v>
      </c>
      <c r="B24" s="44" t="s">
        <v>10</v>
      </c>
      <c r="C24" s="175" t="s">
        <v>45</v>
      </c>
      <c r="D24" s="175"/>
      <c r="E24" s="30">
        <f>F25</f>
        <v>128710</v>
      </c>
      <c r="F24" s="30"/>
      <c r="G24" s="30">
        <f>G25+G26+G27</f>
        <v>85738.72</v>
      </c>
      <c r="H24" s="91">
        <f>FIO-G24</f>
        <v>42971.28</v>
      </c>
    </row>
    <row r="25" spans="1:8" ht="67.5">
      <c r="A25" s="86" t="s">
        <v>44</v>
      </c>
      <c r="B25" s="44"/>
      <c r="C25" s="175"/>
      <c r="D25" s="175" t="s">
        <v>46</v>
      </c>
      <c r="E25" s="30"/>
      <c r="F25" s="30">
        <v>128710</v>
      </c>
      <c r="G25" s="30">
        <v>85741.76</v>
      </c>
      <c r="H25" s="91">
        <f>F25-G25</f>
        <v>42968.240000000005</v>
      </c>
    </row>
    <row r="26" spans="1:8" ht="12.75">
      <c r="A26" s="86" t="s">
        <v>47</v>
      </c>
      <c r="B26" s="44"/>
      <c r="C26" s="175"/>
      <c r="D26" s="175" t="s">
        <v>48</v>
      </c>
      <c r="E26" s="30"/>
      <c r="F26" s="30">
        <v>0</v>
      </c>
      <c r="G26" s="30">
        <v>0</v>
      </c>
      <c r="H26" s="30">
        <v>0</v>
      </c>
    </row>
    <row r="27" spans="1:8" ht="12.75">
      <c r="A27" s="86" t="s">
        <v>49</v>
      </c>
      <c r="B27" s="44"/>
      <c r="C27" s="175"/>
      <c r="D27" s="175" t="s">
        <v>50</v>
      </c>
      <c r="E27" s="175"/>
      <c r="F27" s="30">
        <v>0</v>
      </c>
      <c r="G27" s="30">
        <v>-3.04</v>
      </c>
      <c r="H27" s="91">
        <f>F27-G27</f>
        <v>3.04</v>
      </c>
    </row>
    <row r="28" spans="1:8" ht="12.75">
      <c r="A28" s="86" t="s">
        <v>49</v>
      </c>
      <c r="B28" s="44"/>
      <c r="C28" s="175"/>
      <c r="D28" s="175" t="s">
        <v>51</v>
      </c>
      <c r="E28" s="175"/>
      <c r="F28" s="30">
        <v>0</v>
      </c>
      <c r="G28" s="30">
        <v>0</v>
      </c>
      <c r="H28" s="30">
        <v>0</v>
      </c>
    </row>
    <row r="29" spans="1:8" ht="12.75">
      <c r="A29" s="86" t="s">
        <v>52</v>
      </c>
      <c r="B29" s="44"/>
      <c r="C29" s="165"/>
      <c r="D29" s="165" t="s">
        <v>53</v>
      </c>
      <c r="E29" s="166"/>
      <c r="F29" s="30">
        <v>0</v>
      </c>
      <c r="G29" s="30">
        <f>G30+G31</f>
        <v>111.86</v>
      </c>
      <c r="H29" s="91">
        <f>H30</f>
        <v>-111.86</v>
      </c>
    </row>
    <row r="30" spans="1:8" ht="12.75">
      <c r="A30" s="86" t="s">
        <v>52</v>
      </c>
      <c r="B30" s="44"/>
      <c r="C30" s="165"/>
      <c r="D30" s="165" t="s">
        <v>54</v>
      </c>
      <c r="E30" s="166"/>
      <c r="F30" s="30">
        <v>0</v>
      </c>
      <c r="G30" s="30">
        <v>111.86</v>
      </c>
      <c r="H30" s="91">
        <f>F30-G30</f>
        <v>-111.86</v>
      </c>
    </row>
    <row r="31" spans="1:8" ht="12.75">
      <c r="A31" s="86" t="s">
        <v>55</v>
      </c>
      <c r="B31" s="44"/>
      <c r="C31" s="165"/>
      <c r="D31" s="165" t="s">
        <v>56</v>
      </c>
      <c r="E31" s="166"/>
      <c r="F31" s="30">
        <v>0</v>
      </c>
      <c r="G31" s="30">
        <v>0</v>
      </c>
      <c r="H31" s="176">
        <f>E31-G31</f>
        <v>0</v>
      </c>
    </row>
    <row r="32" spans="1:8" ht="45">
      <c r="A32" s="86" t="s">
        <v>57</v>
      </c>
      <c r="B32" s="44" t="s">
        <v>10</v>
      </c>
      <c r="C32" s="165" t="s">
        <v>58</v>
      </c>
      <c r="D32" s="166"/>
      <c r="E32" s="30">
        <f>F33</f>
        <v>890</v>
      </c>
      <c r="F32" s="30"/>
      <c r="G32" s="30">
        <f>G33+G34+G35</f>
        <v>4571.34</v>
      </c>
      <c r="H32" s="91">
        <f>E32-G32</f>
        <v>-3681.34</v>
      </c>
    </row>
    <row r="33" spans="1:8" ht="45">
      <c r="A33" s="86" t="s">
        <v>57</v>
      </c>
      <c r="B33" s="44"/>
      <c r="C33" s="165"/>
      <c r="D33" s="165" t="s">
        <v>59</v>
      </c>
      <c r="E33" s="177"/>
      <c r="F33" s="30">
        <v>890</v>
      </c>
      <c r="G33" s="30">
        <v>4537.88</v>
      </c>
      <c r="H33" s="91">
        <f>F33-G33</f>
        <v>-3647.88</v>
      </c>
    </row>
    <row r="34" spans="1:8" ht="45">
      <c r="A34" s="86" t="s">
        <v>57</v>
      </c>
      <c r="B34" s="44"/>
      <c r="C34" s="165"/>
      <c r="D34" s="175" t="s">
        <v>60</v>
      </c>
      <c r="E34" s="177"/>
      <c r="F34" s="167">
        <v>0</v>
      </c>
      <c r="G34" s="30">
        <v>33.46</v>
      </c>
      <c r="H34" s="91">
        <f>F34-G34</f>
        <v>-33.46</v>
      </c>
    </row>
    <row r="35" spans="1:8" ht="45">
      <c r="A35" s="86" t="s">
        <v>57</v>
      </c>
      <c r="B35" s="44"/>
      <c r="C35" s="165" t="s">
        <v>61</v>
      </c>
      <c r="D35" s="166"/>
      <c r="E35" s="178">
        <v>0</v>
      </c>
      <c r="F35" s="179"/>
      <c r="G35" s="30">
        <v>0</v>
      </c>
      <c r="H35" s="30">
        <v>0</v>
      </c>
    </row>
    <row r="36" spans="1:8" ht="22.5">
      <c r="A36" s="86" t="s">
        <v>62</v>
      </c>
      <c r="B36" s="44"/>
      <c r="C36" s="165"/>
      <c r="D36" s="166" t="s">
        <v>63</v>
      </c>
      <c r="E36" s="180"/>
      <c r="F36" s="167">
        <f>F40+F41+F42+F43</f>
        <v>237300</v>
      </c>
      <c r="G36" s="30">
        <f>G37</f>
        <v>199800.18</v>
      </c>
      <c r="H36" s="91">
        <f>H37</f>
        <v>37499.82000000001</v>
      </c>
    </row>
    <row r="37" spans="1:8" ht="22.5">
      <c r="A37" s="86" t="s">
        <v>64</v>
      </c>
      <c r="B37" s="44"/>
      <c r="C37" s="175" t="s">
        <v>65</v>
      </c>
      <c r="D37" s="175"/>
      <c r="E37" s="180">
        <f>F40+F41+F42+F43</f>
        <v>237300</v>
      </c>
      <c r="F37" s="167"/>
      <c r="G37" s="30">
        <f>G40+G41+G42+G43</f>
        <v>199800.18</v>
      </c>
      <c r="H37" s="91">
        <f>E37-G37</f>
        <v>37499.82000000001</v>
      </c>
    </row>
    <row r="38" spans="1:8" ht="12.75" hidden="1">
      <c r="A38" s="86"/>
      <c r="B38" s="44"/>
      <c r="C38" s="175" t="s">
        <v>51</v>
      </c>
      <c r="D38" s="175"/>
      <c r="E38" s="181"/>
      <c r="F38" s="182"/>
      <c r="G38" s="30"/>
      <c r="H38" s="91"/>
    </row>
    <row r="39" spans="1:8" ht="78.75" hidden="1">
      <c r="A39" s="183" t="s">
        <v>66</v>
      </c>
      <c r="B39" s="44" t="s">
        <v>10</v>
      </c>
      <c r="C39" s="175" t="s">
        <v>67</v>
      </c>
      <c r="D39" s="175"/>
      <c r="E39" s="30"/>
      <c r="F39" s="30"/>
      <c r="G39" s="30"/>
      <c r="H39" s="91"/>
    </row>
    <row r="40" spans="1:8" ht="12.75">
      <c r="A40" s="86" t="s">
        <v>68</v>
      </c>
      <c r="B40" s="44"/>
      <c r="C40" s="175"/>
      <c r="D40" s="175" t="s">
        <v>69</v>
      </c>
      <c r="E40" s="30"/>
      <c r="F40" s="30">
        <v>112400</v>
      </c>
      <c r="G40" s="30">
        <v>102345.06</v>
      </c>
      <c r="H40" s="91">
        <f>F40-G40</f>
        <v>10054.940000000002</v>
      </c>
    </row>
    <row r="41" spans="1:8" ht="12.75">
      <c r="A41" s="86" t="s">
        <v>70</v>
      </c>
      <c r="B41" s="44"/>
      <c r="C41" s="175"/>
      <c r="D41" s="175" t="s">
        <v>71</v>
      </c>
      <c r="E41" s="30"/>
      <c r="F41" s="30">
        <v>800</v>
      </c>
      <c r="G41" s="30">
        <v>551.43</v>
      </c>
      <c r="H41" s="91">
        <f>F41-G41</f>
        <v>248.57000000000005</v>
      </c>
    </row>
    <row r="42" spans="1:8" ht="12.75">
      <c r="A42" s="86" t="s">
        <v>72</v>
      </c>
      <c r="B42" s="44"/>
      <c r="C42" s="175"/>
      <c r="D42" s="175" t="s">
        <v>73</v>
      </c>
      <c r="E42" s="30"/>
      <c r="F42" s="30">
        <v>138900</v>
      </c>
      <c r="G42" s="30">
        <v>108911.6</v>
      </c>
      <c r="H42" s="91">
        <f>F42-G42</f>
        <v>29988.399999999994</v>
      </c>
    </row>
    <row r="43" spans="1:8" ht="22.5">
      <c r="A43" s="86" t="s">
        <v>74</v>
      </c>
      <c r="B43" s="44"/>
      <c r="C43" s="175"/>
      <c r="D43" s="175" t="s">
        <v>75</v>
      </c>
      <c r="E43" s="30"/>
      <c r="F43" s="30">
        <v>-14800</v>
      </c>
      <c r="G43" s="30">
        <v>-12007.91</v>
      </c>
      <c r="H43" s="91">
        <f>F43-G43</f>
        <v>-2792.09</v>
      </c>
    </row>
    <row r="44" spans="1:8" ht="12.75">
      <c r="A44" s="86" t="s">
        <v>76</v>
      </c>
      <c r="B44" s="44" t="s">
        <v>10</v>
      </c>
      <c r="C44" s="175" t="s">
        <v>77</v>
      </c>
      <c r="D44" s="175"/>
      <c r="E44" s="30">
        <f>E45</f>
        <v>1141</v>
      </c>
      <c r="F44" s="30"/>
      <c r="G44" s="30">
        <f>G45</f>
        <v>20375</v>
      </c>
      <c r="H44" s="91">
        <f>H45</f>
        <v>-19234</v>
      </c>
    </row>
    <row r="45" spans="1:8" ht="12.75">
      <c r="A45" s="86" t="s">
        <v>78</v>
      </c>
      <c r="B45" s="44" t="s">
        <v>10</v>
      </c>
      <c r="C45" s="175" t="s">
        <v>79</v>
      </c>
      <c r="D45" s="175"/>
      <c r="E45" s="30">
        <f>E46</f>
        <v>1141</v>
      </c>
      <c r="F45" s="30"/>
      <c r="G45" s="30">
        <f>G46+G51+G50</f>
        <v>20375</v>
      </c>
      <c r="H45" s="91">
        <f>E45-G45</f>
        <v>-19234</v>
      </c>
    </row>
    <row r="46" spans="1:8" ht="12.75">
      <c r="A46" s="86" t="s">
        <v>78</v>
      </c>
      <c r="B46" s="44" t="s">
        <v>10</v>
      </c>
      <c r="C46" s="175" t="s">
        <v>80</v>
      </c>
      <c r="D46" s="175"/>
      <c r="E46" s="30">
        <v>1141</v>
      </c>
      <c r="F46" s="30"/>
      <c r="G46" s="30">
        <v>20375</v>
      </c>
      <c r="H46" s="91">
        <f>E46-G46</f>
        <v>-19234</v>
      </c>
    </row>
    <row r="47" spans="1:8" ht="12.75" hidden="1">
      <c r="A47" s="86" t="s">
        <v>78</v>
      </c>
      <c r="B47" s="44"/>
      <c r="C47" s="175"/>
      <c r="D47" s="175" t="s">
        <v>81</v>
      </c>
      <c r="E47" s="175"/>
      <c r="F47" s="30"/>
      <c r="G47" s="30"/>
      <c r="H47" s="91"/>
    </row>
    <row r="48" spans="1:8" ht="12.75" hidden="1">
      <c r="A48" s="86" t="s">
        <v>78</v>
      </c>
      <c r="B48" s="44"/>
      <c r="C48" s="175"/>
      <c r="D48" s="175" t="s">
        <v>82</v>
      </c>
      <c r="E48" s="175"/>
      <c r="F48" s="30"/>
      <c r="G48" s="30"/>
      <c r="H48" s="91"/>
    </row>
    <row r="49" spans="1:8" ht="12.75" hidden="1">
      <c r="A49" s="86" t="s">
        <v>78</v>
      </c>
      <c r="B49" s="44"/>
      <c r="C49" s="175"/>
      <c r="D49" s="175" t="s">
        <v>83</v>
      </c>
      <c r="E49" s="175"/>
      <c r="F49" s="30"/>
      <c r="G49" s="30"/>
      <c r="H49" s="91"/>
    </row>
    <row r="50" spans="1:8" ht="12.75">
      <c r="A50" s="86" t="s">
        <v>78</v>
      </c>
      <c r="B50" s="44" t="s">
        <v>10</v>
      </c>
      <c r="C50" s="175" t="s">
        <v>84</v>
      </c>
      <c r="D50" s="175"/>
      <c r="E50" s="175"/>
      <c r="F50" s="30"/>
      <c r="G50" s="30">
        <v>0</v>
      </c>
      <c r="H50" s="91"/>
    </row>
    <row r="51" spans="1:8" ht="12.75">
      <c r="A51" s="86" t="s">
        <v>78</v>
      </c>
      <c r="B51" s="44" t="s">
        <v>10</v>
      </c>
      <c r="C51" s="175" t="s">
        <v>85</v>
      </c>
      <c r="D51" s="175"/>
      <c r="E51" s="30"/>
      <c r="F51" s="30"/>
      <c r="G51" s="30">
        <v>0</v>
      </c>
      <c r="H51" s="91"/>
    </row>
    <row r="52" spans="1:8" ht="12.75">
      <c r="A52" s="86" t="s">
        <v>86</v>
      </c>
      <c r="B52" s="44" t="s">
        <v>10</v>
      </c>
      <c r="C52" s="175" t="s">
        <v>87</v>
      </c>
      <c r="D52" s="175"/>
      <c r="E52" s="30">
        <f>E58+E53</f>
        <v>535153</v>
      </c>
      <c r="F52" s="30"/>
      <c r="G52" s="30">
        <f>G53+G58</f>
        <v>63352.479999999996</v>
      </c>
      <c r="H52" s="91">
        <f aca="true" t="shared" si="0" ref="H52:H59">E52-G52</f>
        <v>471800.52</v>
      </c>
    </row>
    <row r="53" spans="1:8" ht="12.75">
      <c r="A53" s="86" t="s">
        <v>88</v>
      </c>
      <c r="B53" s="44" t="s">
        <v>10</v>
      </c>
      <c r="C53" s="175" t="s">
        <v>89</v>
      </c>
      <c r="D53" s="175"/>
      <c r="E53" s="30">
        <f>E54</f>
        <v>84022</v>
      </c>
      <c r="F53" s="30"/>
      <c r="G53" s="30">
        <f>G54</f>
        <v>22527.87</v>
      </c>
      <c r="H53" s="91">
        <f t="shared" si="0"/>
        <v>61494.130000000005</v>
      </c>
    </row>
    <row r="54" spans="1:8" ht="33.75">
      <c r="A54" s="86" t="s">
        <v>90</v>
      </c>
      <c r="B54" s="44" t="s">
        <v>10</v>
      </c>
      <c r="C54" s="175" t="s">
        <v>91</v>
      </c>
      <c r="D54" s="175"/>
      <c r="E54" s="30">
        <f>F55</f>
        <v>84022</v>
      </c>
      <c r="F54" s="30"/>
      <c r="G54" s="30">
        <f>G55+G56</f>
        <v>22527.87</v>
      </c>
      <c r="H54" s="91">
        <f t="shared" si="0"/>
        <v>61494.130000000005</v>
      </c>
    </row>
    <row r="55" spans="1:8" ht="33.75">
      <c r="A55" s="86" t="s">
        <v>90</v>
      </c>
      <c r="B55" s="44"/>
      <c r="C55" s="175"/>
      <c r="D55" s="175" t="s">
        <v>91</v>
      </c>
      <c r="E55" s="175"/>
      <c r="F55" s="30">
        <v>84022</v>
      </c>
      <c r="G55" s="30">
        <v>22527.87</v>
      </c>
      <c r="H55" s="91">
        <f>F55-G55</f>
        <v>61494.130000000005</v>
      </c>
    </row>
    <row r="56" spans="1:8" ht="33.75">
      <c r="A56" s="86" t="s">
        <v>90</v>
      </c>
      <c r="B56" s="44" t="s">
        <v>10</v>
      </c>
      <c r="C56" s="175" t="s">
        <v>92</v>
      </c>
      <c r="D56" s="175"/>
      <c r="E56" s="30">
        <v>0</v>
      </c>
      <c r="F56" s="30"/>
      <c r="G56" s="30">
        <v>0</v>
      </c>
      <c r="H56" s="176">
        <f>E56-G56</f>
        <v>0</v>
      </c>
    </row>
    <row r="57" spans="1:8" ht="33.75">
      <c r="A57" s="86" t="s">
        <v>90</v>
      </c>
      <c r="B57" s="44" t="s">
        <v>10</v>
      </c>
      <c r="C57" s="175" t="s">
        <v>93</v>
      </c>
      <c r="D57" s="175"/>
      <c r="E57" s="30">
        <v>0</v>
      </c>
      <c r="F57" s="30"/>
      <c r="G57" s="30">
        <v>0</v>
      </c>
      <c r="H57" s="176">
        <f t="shared" si="0"/>
        <v>0</v>
      </c>
    </row>
    <row r="58" spans="1:8" ht="12.75">
      <c r="A58" s="86" t="s">
        <v>94</v>
      </c>
      <c r="B58" s="44" t="s">
        <v>10</v>
      </c>
      <c r="C58" s="175" t="s">
        <v>95</v>
      </c>
      <c r="D58" s="175"/>
      <c r="E58" s="30">
        <f>E59+F66</f>
        <v>451131</v>
      </c>
      <c r="F58" s="30"/>
      <c r="G58" s="30">
        <f>G59+G66</f>
        <v>40824.61</v>
      </c>
      <c r="H58" s="91">
        <f t="shared" si="0"/>
        <v>410306.39</v>
      </c>
    </row>
    <row r="59" spans="1:8" ht="34.5" customHeight="1">
      <c r="A59" s="86" t="s">
        <v>96</v>
      </c>
      <c r="B59" s="44" t="s">
        <v>10</v>
      </c>
      <c r="C59" s="175" t="s">
        <v>97</v>
      </c>
      <c r="D59" s="175"/>
      <c r="E59" s="30">
        <f>F60</f>
        <v>44964</v>
      </c>
      <c r="F59" s="30"/>
      <c r="G59" s="30">
        <f>G60+G65</f>
        <v>-14714.26</v>
      </c>
      <c r="H59" s="91">
        <f t="shared" si="0"/>
        <v>59678.26</v>
      </c>
    </row>
    <row r="60" spans="1:8" ht="33.75" customHeight="1">
      <c r="A60" s="86" t="s">
        <v>96</v>
      </c>
      <c r="B60" s="44" t="s">
        <v>10</v>
      </c>
      <c r="C60" s="175" t="s">
        <v>98</v>
      </c>
      <c r="D60" s="175"/>
      <c r="E60" s="30"/>
      <c r="F60" s="30">
        <v>44964</v>
      </c>
      <c r="G60" s="30">
        <v>-14714.26</v>
      </c>
      <c r="H60" s="91">
        <f>F60-G60</f>
        <v>59678.26</v>
      </c>
    </row>
    <row r="61" spans="1:8" ht="33.75" hidden="1">
      <c r="A61" s="86" t="s">
        <v>96</v>
      </c>
      <c r="B61" s="44" t="s">
        <v>10</v>
      </c>
      <c r="C61" s="175" t="s">
        <v>99</v>
      </c>
      <c r="D61" s="175"/>
      <c r="E61" s="30"/>
      <c r="F61" s="30"/>
      <c r="G61" s="30">
        <v>170.68</v>
      </c>
      <c r="H61" s="91">
        <f>E61-G61</f>
        <v>-170.68</v>
      </c>
    </row>
    <row r="62" spans="1:8" ht="67.5" hidden="1">
      <c r="A62" s="86" t="s">
        <v>100</v>
      </c>
      <c r="B62" s="44"/>
      <c r="C62" s="175"/>
      <c r="D62" s="175" t="s">
        <v>101</v>
      </c>
      <c r="E62" s="175"/>
      <c r="F62" s="30"/>
      <c r="G62" s="30"/>
      <c r="H62" s="91">
        <f>F62-G62</f>
        <v>0</v>
      </c>
    </row>
    <row r="63" spans="1:8" ht="12.75" hidden="1">
      <c r="A63" s="86" t="s">
        <v>94</v>
      </c>
      <c r="B63" s="44"/>
      <c r="C63" s="175"/>
      <c r="D63" s="175" t="s">
        <v>101</v>
      </c>
      <c r="E63" s="175"/>
      <c r="F63" s="30"/>
      <c r="G63" s="30">
        <v>733.16</v>
      </c>
      <c r="H63" s="91"/>
    </row>
    <row r="64" spans="1:8" ht="45" hidden="1">
      <c r="A64" s="86" t="s">
        <v>102</v>
      </c>
      <c r="B64" s="44" t="s">
        <v>10</v>
      </c>
      <c r="C64" s="175" t="s">
        <v>103</v>
      </c>
      <c r="D64" s="175"/>
      <c r="E64" s="30"/>
      <c r="F64" s="30"/>
      <c r="G64" s="30">
        <f>G67</f>
        <v>-1656.4</v>
      </c>
      <c r="H64" s="91"/>
    </row>
    <row r="65" spans="1:8" ht="33.75">
      <c r="A65" s="86" t="s">
        <v>104</v>
      </c>
      <c r="B65" s="44"/>
      <c r="C65" s="175"/>
      <c r="D65" s="175" t="s">
        <v>105</v>
      </c>
      <c r="E65" s="30"/>
      <c r="F65" s="30">
        <v>0</v>
      </c>
      <c r="G65" s="30">
        <v>0</v>
      </c>
      <c r="H65" s="176">
        <f>E65-G65</f>
        <v>0</v>
      </c>
    </row>
    <row r="66" spans="1:8" ht="34.5" customHeight="1">
      <c r="A66" s="86" t="s">
        <v>106</v>
      </c>
      <c r="B66" s="44" t="s">
        <v>10</v>
      </c>
      <c r="C66" s="175" t="s">
        <v>107</v>
      </c>
      <c r="D66" s="175"/>
      <c r="E66" s="30"/>
      <c r="F66" s="30">
        <f>F75</f>
        <v>406167</v>
      </c>
      <c r="G66" s="30">
        <f>G75+G77+G76</f>
        <v>55538.87</v>
      </c>
      <c r="H66" s="91">
        <f>F66-G66</f>
        <v>350628.13</v>
      </c>
    </row>
    <row r="67" spans="1:8" ht="33.75" hidden="1">
      <c r="A67" s="86" t="s">
        <v>106</v>
      </c>
      <c r="B67" s="44" t="s">
        <v>10</v>
      </c>
      <c r="C67" s="175" t="s">
        <v>108</v>
      </c>
      <c r="D67" s="175"/>
      <c r="E67" s="30"/>
      <c r="F67" s="30"/>
      <c r="G67" s="30">
        <v>-1656.4</v>
      </c>
      <c r="H67" s="91"/>
    </row>
    <row r="68" spans="1:8" ht="12.75" hidden="1">
      <c r="A68" s="86" t="s">
        <v>109</v>
      </c>
      <c r="B68" s="44" t="s">
        <v>10</v>
      </c>
      <c r="C68" s="175" t="s">
        <v>110</v>
      </c>
      <c r="D68" s="175"/>
      <c r="E68" s="30">
        <v>12500</v>
      </c>
      <c r="F68" s="30"/>
      <c r="G68" s="30"/>
      <c r="H68" s="91"/>
    </row>
    <row r="69" spans="1:8" ht="45" hidden="1">
      <c r="A69" s="86" t="s">
        <v>111</v>
      </c>
      <c r="B69" s="44" t="s">
        <v>10</v>
      </c>
      <c r="C69" s="175" t="s">
        <v>112</v>
      </c>
      <c r="D69" s="175"/>
      <c r="E69" s="30">
        <f>E70</f>
        <v>12500</v>
      </c>
      <c r="F69" s="30"/>
      <c r="G69" s="30"/>
      <c r="H69" s="91"/>
    </row>
    <row r="70" spans="1:8" ht="67.5" hidden="1">
      <c r="A70" s="86" t="s">
        <v>113</v>
      </c>
      <c r="B70" s="44" t="s">
        <v>10</v>
      </c>
      <c r="C70" s="175" t="s">
        <v>114</v>
      </c>
      <c r="D70" s="175"/>
      <c r="E70" s="30">
        <v>12500</v>
      </c>
      <c r="F70" s="30"/>
      <c r="G70" s="30"/>
      <c r="H70" s="91"/>
    </row>
    <row r="71" spans="1:8" ht="12.75" hidden="1">
      <c r="A71" s="86"/>
      <c r="B71" s="44"/>
      <c r="C71" s="165" t="s">
        <v>115</v>
      </c>
      <c r="D71" s="166"/>
      <c r="E71" s="90"/>
      <c r="F71" s="167">
        <v>27400</v>
      </c>
      <c r="G71" s="30">
        <v>900</v>
      </c>
      <c r="H71" s="91"/>
    </row>
    <row r="72" spans="1:8" ht="12.75" hidden="1">
      <c r="A72" s="86" t="s">
        <v>116</v>
      </c>
      <c r="B72" s="44"/>
      <c r="C72" s="165" t="s">
        <v>117</v>
      </c>
      <c r="D72" s="166"/>
      <c r="E72" s="178"/>
      <c r="F72" s="179"/>
      <c r="G72" s="30"/>
      <c r="H72" s="91"/>
    </row>
    <row r="73" spans="1:8" ht="55.5" customHeight="1" hidden="1">
      <c r="A73" s="86" t="s">
        <v>118</v>
      </c>
      <c r="B73" s="44"/>
      <c r="C73" s="165"/>
      <c r="D73" s="175" t="s">
        <v>119</v>
      </c>
      <c r="E73" s="175"/>
      <c r="F73" s="179"/>
      <c r="G73" s="30"/>
      <c r="H73" s="91"/>
    </row>
    <row r="74" spans="1:8" ht="67.5" hidden="1">
      <c r="A74" s="86" t="s">
        <v>118</v>
      </c>
      <c r="B74" s="44"/>
      <c r="C74" s="165"/>
      <c r="D74" s="175" t="s">
        <v>119</v>
      </c>
      <c r="E74" s="175"/>
      <c r="F74" s="179"/>
      <c r="G74" s="30">
        <v>432</v>
      </c>
      <c r="H74" s="91"/>
    </row>
    <row r="75" spans="1:8" ht="33.75">
      <c r="A75" s="86" t="s">
        <v>106</v>
      </c>
      <c r="B75" s="44"/>
      <c r="C75" s="165"/>
      <c r="D75" s="175" t="s">
        <v>120</v>
      </c>
      <c r="E75" s="165"/>
      <c r="F75" s="30">
        <v>406167</v>
      </c>
      <c r="G75" s="30">
        <v>55538.87</v>
      </c>
      <c r="H75" s="91">
        <f>F75-G75</f>
        <v>350628.13</v>
      </c>
    </row>
    <row r="76" spans="1:8" ht="33.75">
      <c r="A76" s="86" t="s">
        <v>121</v>
      </c>
      <c r="B76" s="44"/>
      <c r="C76" s="165"/>
      <c r="D76" s="175" t="s">
        <v>122</v>
      </c>
      <c r="E76" s="175"/>
      <c r="F76" s="30">
        <v>0</v>
      </c>
      <c r="G76" s="30">
        <v>0</v>
      </c>
      <c r="H76" s="176">
        <f>E76-G76</f>
        <v>0</v>
      </c>
    </row>
    <row r="77" spans="1:8" ht="33.75">
      <c r="A77" s="86" t="s">
        <v>121</v>
      </c>
      <c r="B77" s="44"/>
      <c r="C77" s="165"/>
      <c r="D77" s="175" t="s">
        <v>123</v>
      </c>
      <c r="E77" s="175"/>
      <c r="F77" s="30">
        <v>0</v>
      </c>
      <c r="G77" s="30">
        <v>0</v>
      </c>
      <c r="H77" s="176">
        <f>E77-G77</f>
        <v>0</v>
      </c>
    </row>
    <row r="78" spans="1:8" ht="33.75" hidden="1">
      <c r="A78" s="86" t="s">
        <v>121</v>
      </c>
      <c r="B78" s="44"/>
      <c r="C78" s="165"/>
      <c r="D78" s="175" t="s">
        <v>124</v>
      </c>
      <c r="E78" s="175"/>
      <c r="F78" s="30"/>
      <c r="G78" s="30"/>
      <c r="H78" s="91"/>
    </row>
    <row r="79" spans="1:8" ht="12.75">
      <c r="A79" s="86" t="s">
        <v>109</v>
      </c>
      <c r="B79" s="44" t="s">
        <v>10</v>
      </c>
      <c r="C79" s="175" t="s">
        <v>110</v>
      </c>
      <c r="D79" s="175"/>
      <c r="E79" s="30">
        <f>E80</f>
        <v>3300</v>
      </c>
      <c r="F79" s="30"/>
      <c r="G79" s="30">
        <f>G80</f>
        <v>2600</v>
      </c>
      <c r="H79" s="91">
        <f>E79-G79</f>
        <v>700</v>
      </c>
    </row>
    <row r="80" spans="1:8" ht="67.5">
      <c r="A80" s="86" t="s">
        <v>113</v>
      </c>
      <c r="B80" s="44" t="s">
        <v>10</v>
      </c>
      <c r="C80" s="175" t="s">
        <v>112</v>
      </c>
      <c r="D80" s="175"/>
      <c r="E80" s="30">
        <f>E82</f>
        <v>3300</v>
      </c>
      <c r="F80" s="30"/>
      <c r="G80" s="30">
        <f>G82</f>
        <v>2600</v>
      </c>
      <c r="H80" s="91">
        <f>E80-G80</f>
        <v>700</v>
      </c>
    </row>
    <row r="81" spans="1:8" ht="33.75" hidden="1">
      <c r="A81" s="86" t="s">
        <v>125</v>
      </c>
      <c r="B81" s="44"/>
      <c r="C81" s="175"/>
      <c r="D81" s="175"/>
      <c r="E81" s="30"/>
      <c r="F81" s="30"/>
      <c r="G81" s="30"/>
      <c r="H81" s="91"/>
    </row>
    <row r="82" spans="1:8" ht="68.25">
      <c r="A82" s="184" t="s">
        <v>113</v>
      </c>
      <c r="B82" s="87" t="s">
        <v>10</v>
      </c>
      <c r="C82" s="175" t="s">
        <v>115</v>
      </c>
      <c r="D82" s="175"/>
      <c r="E82" s="30">
        <v>3300</v>
      </c>
      <c r="F82" s="30"/>
      <c r="G82" s="30">
        <v>2600</v>
      </c>
      <c r="H82" s="91">
        <f>E82-G82</f>
        <v>700</v>
      </c>
    </row>
    <row r="83" spans="1:8" ht="33.75" hidden="1">
      <c r="A83" s="184" t="s">
        <v>126</v>
      </c>
      <c r="B83" s="87" t="s">
        <v>10</v>
      </c>
      <c r="C83" s="175" t="s">
        <v>127</v>
      </c>
      <c r="D83" s="175"/>
      <c r="E83" s="30">
        <f>F96</f>
        <v>0</v>
      </c>
      <c r="F83" s="30"/>
      <c r="G83" s="30">
        <f>G96</f>
        <v>0</v>
      </c>
      <c r="H83" s="91">
        <f>H96</f>
        <v>0</v>
      </c>
    </row>
    <row r="84" spans="1:8" ht="33.75" hidden="1">
      <c r="A84" s="184" t="s">
        <v>128</v>
      </c>
      <c r="B84" s="87" t="s">
        <v>10</v>
      </c>
      <c r="C84" s="175" t="s">
        <v>129</v>
      </c>
      <c r="D84" s="175"/>
      <c r="E84" s="30" t="s">
        <v>130</v>
      </c>
      <c r="F84" s="30"/>
      <c r="G84" s="30"/>
      <c r="H84" s="91"/>
    </row>
    <row r="85" spans="1:8" ht="12.75" hidden="1">
      <c r="A85" s="184" t="s">
        <v>131</v>
      </c>
      <c r="B85" s="87" t="s">
        <v>10</v>
      </c>
      <c r="C85" s="175" t="s">
        <v>132</v>
      </c>
      <c r="D85" s="175"/>
      <c r="E85" s="30" t="s">
        <v>130</v>
      </c>
      <c r="F85" s="30"/>
      <c r="G85" s="30"/>
      <c r="H85" s="91"/>
    </row>
    <row r="86" spans="1:8" ht="22.5" hidden="1">
      <c r="A86" s="184" t="s">
        <v>133</v>
      </c>
      <c r="B86" s="87" t="s">
        <v>10</v>
      </c>
      <c r="C86" s="175" t="s">
        <v>134</v>
      </c>
      <c r="D86" s="175"/>
      <c r="E86" s="30" t="s">
        <v>130</v>
      </c>
      <c r="F86" s="30"/>
      <c r="G86" s="30"/>
      <c r="H86" s="91"/>
    </row>
    <row r="87" spans="1:8" ht="33.75" hidden="1">
      <c r="A87" s="184" t="s">
        <v>135</v>
      </c>
      <c r="B87" s="87" t="s">
        <v>10</v>
      </c>
      <c r="C87" s="175" t="s">
        <v>136</v>
      </c>
      <c r="D87" s="175"/>
      <c r="E87" s="30" t="s">
        <v>130</v>
      </c>
      <c r="F87" s="30"/>
      <c r="G87" s="30"/>
      <c r="H87" s="91"/>
    </row>
    <row r="88" spans="1:8" ht="12.75" hidden="1">
      <c r="A88" s="184" t="s">
        <v>68</v>
      </c>
      <c r="B88" s="87"/>
      <c r="C88" s="175"/>
      <c r="D88" s="175" t="s">
        <v>137</v>
      </c>
      <c r="E88" s="30"/>
      <c r="F88" s="30">
        <v>50900</v>
      </c>
      <c r="G88" s="30">
        <v>6753.93</v>
      </c>
      <c r="H88" s="91">
        <f>F88-G88</f>
        <v>44146.07</v>
      </c>
    </row>
    <row r="89" spans="1:8" ht="12.75" hidden="1">
      <c r="A89" s="184" t="s">
        <v>70</v>
      </c>
      <c r="B89" s="87"/>
      <c r="C89" s="175"/>
      <c r="D89" s="175" t="s">
        <v>138</v>
      </c>
      <c r="E89" s="30"/>
      <c r="F89" s="30">
        <v>1100</v>
      </c>
      <c r="G89" s="30">
        <v>102.6</v>
      </c>
      <c r="H89" s="91">
        <f>F89-G89</f>
        <v>997.4</v>
      </c>
    </row>
    <row r="90" spans="1:8" ht="12.75" hidden="1">
      <c r="A90" s="184" t="s">
        <v>72</v>
      </c>
      <c r="B90" s="87"/>
      <c r="C90" s="175"/>
      <c r="D90" s="175" t="s">
        <v>139</v>
      </c>
      <c r="E90" s="30"/>
      <c r="F90" s="30">
        <v>82500</v>
      </c>
      <c r="G90" s="30">
        <v>10561.64</v>
      </c>
      <c r="H90" s="91">
        <f>F90-G90</f>
        <v>71938.36</v>
      </c>
    </row>
    <row r="91" spans="1:8" ht="22.5" hidden="1">
      <c r="A91" s="184" t="s">
        <v>74</v>
      </c>
      <c r="B91" s="87"/>
      <c r="C91" s="175"/>
      <c r="D91" s="175" t="s">
        <v>140</v>
      </c>
      <c r="E91" s="30"/>
      <c r="F91" s="30">
        <v>4700</v>
      </c>
      <c r="G91" s="30">
        <v>0.22</v>
      </c>
      <c r="H91" s="91">
        <f>F91-G91</f>
        <v>4699.78</v>
      </c>
    </row>
    <row r="92" spans="1:8" ht="12.75" hidden="1">
      <c r="A92" s="184" t="s">
        <v>141</v>
      </c>
      <c r="B92" s="87" t="s">
        <v>10</v>
      </c>
      <c r="C92" s="175" t="s">
        <v>142</v>
      </c>
      <c r="D92" s="175"/>
      <c r="E92" s="30"/>
      <c r="F92" s="30"/>
      <c r="G92" s="30"/>
      <c r="H92" s="91"/>
    </row>
    <row r="93" spans="1:8" ht="22.5" hidden="1">
      <c r="A93" s="184" t="s">
        <v>143</v>
      </c>
      <c r="B93" s="87" t="s">
        <v>10</v>
      </c>
      <c r="C93" s="175" t="s">
        <v>144</v>
      </c>
      <c r="D93" s="175"/>
      <c r="E93" s="30"/>
      <c r="F93" s="30"/>
      <c r="G93" s="30"/>
      <c r="H93" s="91"/>
    </row>
    <row r="94" spans="1:8" ht="33.75" hidden="1">
      <c r="A94" s="184" t="s">
        <v>126</v>
      </c>
      <c r="B94" s="87" t="s">
        <v>10</v>
      </c>
      <c r="C94" s="175" t="s">
        <v>127</v>
      </c>
      <c r="D94" s="175"/>
      <c r="E94" s="30"/>
      <c r="F94" s="30"/>
      <c r="G94" s="30"/>
      <c r="H94" s="91"/>
    </row>
    <row r="95" spans="1:8" ht="78.75" hidden="1">
      <c r="A95" s="185" t="s">
        <v>145</v>
      </c>
      <c r="B95" s="87" t="s">
        <v>10</v>
      </c>
      <c r="C95" s="175" t="s">
        <v>146</v>
      </c>
      <c r="D95" s="175"/>
      <c r="E95" s="30"/>
      <c r="F95" s="30"/>
      <c r="G95" s="30"/>
      <c r="H95" s="91"/>
    </row>
    <row r="96" spans="1:8" ht="56.25" hidden="1">
      <c r="A96" s="184" t="s">
        <v>147</v>
      </c>
      <c r="B96" s="87" t="s">
        <v>10</v>
      </c>
      <c r="C96" s="175" t="s">
        <v>146</v>
      </c>
      <c r="D96" s="175"/>
      <c r="E96" s="30"/>
      <c r="F96" s="30">
        <f>E97</f>
        <v>0</v>
      </c>
      <c r="G96" s="30">
        <f>G97</f>
        <v>0</v>
      </c>
      <c r="H96" s="91">
        <f>F96-G96</f>
        <v>0</v>
      </c>
    </row>
    <row r="97" spans="1:8" ht="56.25" hidden="1">
      <c r="A97" s="184" t="s">
        <v>147</v>
      </c>
      <c r="B97" s="87" t="s">
        <v>10</v>
      </c>
      <c r="C97" s="175" t="s">
        <v>148</v>
      </c>
      <c r="D97" s="175"/>
      <c r="E97" s="30"/>
      <c r="F97" s="30"/>
      <c r="G97" s="30">
        <f>G98</f>
        <v>0</v>
      </c>
      <c r="H97" s="91">
        <f>H98</f>
        <v>0</v>
      </c>
    </row>
    <row r="98" spans="1:8" ht="67.5" hidden="1">
      <c r="A98" s="185" t="s">
        <v>149</v>
      </c>
      <c r="B98" s="87" t="s">
        <v>10</v>
      </c>
      <c r="C98" s="175" t="s">
        <v>150</v>
      </c>
      <c r="D98" s="175"/>
      <c r="E98" s="30"/>
      <c r="F98" s="30"/>
      <c r="G98" s="30"/>
      <c r="H98" s="91">
        <f>E98-G98</f>
        <v>0</v>
      </c>
    </row>
    <row r="99" spans="1:8" ht="22.5" hidden="1">
      <c r="A99" s="185" t="s">
        <v>151</v>
      </c>
      <c r="B99" s="87"/>
      <c r="C99" s="175"/>
      <c r="D99" s="175" t="s">
        <v>152</v>
      </c>
      <c r="E99" s="30"/>
      <c r="F99" s="30">
        <f>E102</f>
        <v>0</v>
      </c>
      <c r="G99" s="30">
        <f>G102</f>
        <v>0</v>
      </c>
      <c r="H99" s="91">
        <f>F99-G99</f>
        <v>0</v>
      </c>
    </row>
    <row r="100" spans="1:8" ht="12.75" hidden="1">
      <c r="A100" s="184" t="s">
        <v>109</v>
      </c>
      <c r="B100" s="87" t="s">
        <v>10</v>
      </c>
      <c r="C100" s="175" t="s">
        <v>110</v>
      </c>
      <c r="D100" s="175"/>
      <c r="E100" s="30"/>
      <c r="F100" s="30"/>
      <c r="G100" s="30"/>
      <c r="H100" s="91"/>
    </row>
    <row r="101" spans="1:8" ht="45" hidden="1">
      <c r="A101" s="184" t="s">
        <v>111</v>
      </c>
      <c r="B101" s="87" t="s">
        <v>10</v>
      </c>
      <c r="C101" s="175" t="s">
        <v>112</v>
      </c>
      <c r="D101" s="175"/>
      <c r="E101" s="30">
        <f>E102</f>
        <v>0</v>
      </c>
      <c r="F101" s="30"/>
      <c r="G101" s="30">
        <f>G102</f>
        <v>0</v>
      </c>
      <c r="H101" s="91">
        <f>E101-G101</f>
        <v>0</v>
      </c>
    </row>
    <row r="102" spans="1:8" ht="33.75" hidden="1">
      <c r="A102" s="184" t="s">
        <v>153</v>
      </c>
      <c r="B102" s="87" t="s">
        <v>10</v>
      </c>
      <c r="C102" s="175" t="s">
        <v>154</v>
      </c>
      <c r="D102" s="175"/>
      <c r="E102" s="30">
        <f>F103</f>
        <v>0</v>
      </c>
      <c r="F102" s="30"/>
      <c r="G102" s="30">
        <f>G103</f>
        <v>0</v>
      </c>
      <c r="H102" s="91">
        <f>E102-G102</f>
        <v>0</v>
      </c>
    </row>
    <row r="103" spans="1:8" ht="33.75" hidden="1">
      <c r="A103" s="184" t="s">
        <v>153</v>
      </c>
      <c r="B103" s="87"/>
      <c r="C103" s="175" t="s">
        <v>155</v>
      </c>
      <c r="D103" s="175"/>
      <c r="E103" s="90"/>
      <c r="F103" s="167">
        <f>E104</f>
        <v>0</v>
      </c>
      <c r="G103" s="30">
        <f>G104</f>
        <v>0</v>
      </c>
      <c r="H103" s="91">
        <f>F103-G103</f>
        <v>0</v>
      </c>
    </row>
    <row r="104" spans="1:8" ht="33.75" hidden="1">
      <c r="A104" s="184" t="s">
        <v>153</v>
      </c>
      <c r="B104" s="87"/>
      <c r="C104" s="175" t="s">
        <v>156</v>
      </c>
      <c r="D104" s="175"/>
      <c r="E104" s="90"/>
      <c r="F104" s="167"/>
      <c r="G104" s="30"/>
      <c r="H104" s="91">
        <f>E104-G104</f>
        <v>0</v>
      </c>
    </row>
    <row r="105" spans="1:8" ht="12.75" hidden="1">
      <c r="A105" s="184" t="s">
        <v>141</v>
      </c>
      <c r="B105" s="87" t="s">
        <v>10</v>
      </c>
      <c r="C105" s="175" t="s">
        <v>142</v>
      </c>
      <c r="D105" s="175"/>
      <c r="E105" s="30"/>
      <c r="F105" s="30"/>
      <c r="G105" s="30"/>
      <c r="H105" s="91"/>
    </row>
    <row r="106" spans="1:8" ht="22.5" hidden="1">
      <c r="A106" s="184" t="s">
        <v>143</v>
      </c>
      <c r="B106" s="87" t="s">
        <v>10</v>
      </c>
      <c r="C106" s="175" t="s">
        <v>144</v>
      </c>
      <c r="D106" s="175"/>
      <c r="E106" s="30"/>
      <c r="F106" s="30"/>
      <c r="G106" s="30"/>
      <c r="H106" s="91"/>
    </row>
    <row r="107" spans="1:8" ht="22.5" hidden="1">
      <c r="A107" s="184" t="s">
        <v>157</v>
      </c>
      <c r="B107" s="87"/>
      <c r="C107" s="165" t="s">
        <v>158</v>
      </c>
      <c r="D107" s="166"/>
      <c r="E107" s="178"/>
      <c r="F107" s="179"/>
      <c r="G107" s="30"/>
      <c r="H107" s="91"/>
    </row>
    <row r="108" spans="1:8" ht="13.5" hidden="1">
      <c r="A108" s="184" t="s">
        <v>159</v>
      </c>
      <c r="B108" s="186"/>
      <c r="C108" s="169"/>
      <c r="D108" s="170" t="s">
        <v>160</v>
      </c>
      <c r="E108" s="178"/>
      <c r="F108" s="179"/>
      <c r="G108" s="30"/>
      <c r="H108" s="91"/>
    </row>
    <row r="109" spans="1:8" ht="46.5" customHeight="1">
      <c r="A109" s="187" t="s">
        <v>161</v>
      </c>
      <c r="B109" s="188"/>
      <c r="C109" s="189"/>
      <c r="D109" s="190" t="s">
        <v>162</v>
      </c>
      <c r="E109" s="191"/>
      <c r="F109" s="192">
        <v>0</v>
      </c>
      <c r="G109" s="30">
        <v>0</v>
      </c>
      <c r="H109" s="176">
        <f>E109-G109</f>
        <v>0</v>
      </c>
    </row>
    <row r="110" spans="1:8" ht="45">
      <c r="A110" s="184" t="s">
        <v>163</v>
      </c>
      <c r="B110" s="45"/>
      <c r="C110" s="165"/>
      <c r="D110" s="193" t="s">
        <v>164</v>
      </c>
      <c r="E110" s="191"/>
      <c r="F110" s="194">
        <v>114548</v>
      </c>
      <c r="G110" s="30">
        <v>36131.92</v>
      </c>
      <c r="H110" s="91">
        <f>F110-G110</f>
        <v>78416.08</v>
      </c>
    </row>
    <row r="111" spans="1:8" ht="78.75">
      <c r="A111" s="86" t="s">
        <v>165</v>
      </c>
      <c r="B111" s="44"/>
      <c r="C111" s="165"/>
      <c r="D111" s="175" t="s">
        <v>166</v>
      </c>
      <c r="E111" s="165"/>
      <c r="F111" s="195">
        <v>15232</v>
      </c>
      <c r="G111" s="167">
        <v>15232</v>
      </c>
      <c r="H111" s="176">
        <f>F111-G111</f>
        <v>0</v>
      </c>
    </row>
    <row r="112" spans="1:8" ht="45">
      <c r="A112" s="86" t="s">
        <v>167</v>
      </c>
      <c r="B112" s="44"/>
      <c r="C112" s="165"/>
      <c r="D112" s="166" t="s">
        <v>168</v>
      </c>
      <c r="E112" s="165"/>
      <c r="F112" s="196">
        <v>11500</v>
      </c>
      <c r="G112" s="167">
        <v>10000</v>
      </c>
      <c r="H112" s="91">
        <f>F112-G112</f>
        <v>1500</v>
      </c>
    </row>
    <row r="113" spans="1:8" ht="33.75">
      <c r="A113" s="86" t="s">
        <v>125</v>
      </c>
      <c r="B113" s="44"/>
      <c r="C113" s="165"/>
      <c r="D113" s="166" t="s">
        <v>169</v>
      </c>
      <c r="E113" s="178"/>
      <c r="F113" s="197">
        <v>0</v>
      </c>
      <c r="G113" s="30">
        <v>0</v>
      </c>
      <c r="H113" s="176">
        <f>E113-G113</f>
        <v>0</v>
      </c>
    </row>
    <row r="114" spans="1:8" ht="63.75" customHeight="1">
      <c r="A114" s="198" t="s">
        <v>170</v>
      </c>
      <c r="B114" s="44"/>
      <c r="C114" s="165"/>
      <c r="D114" s="166" t="s">
        <v>171</v>
      </c>
      <c r="E114" s="178"/>
      <c r="F114" s="199">
        <v>65642.29</v>
      </c>
      <c r="G114" s="30">
        <v>60642.29</v>
      </c>
      <c r="H114" s="30">
        <f>F114-G114</f>
        <v>4999.999999999993</v>
      </c>
    </row>
    <row r="115" spans="1:8" ht="63.75" customHeight="1">
      <c r="A115" s="198" t="s">
        <v>172</v>
      </c>
      <c r="B115" s="44"/>
      <c r="C115" s="165"/>
      <c r="D115" s="166" t="s">
        <v>173</v>
      </c>
      <c r="E115" s="178"/>
      <c r="F115" s="199">
        <v>41028.93</v>
      </c>
      <c r="G115" s="30">
        <v>41028.93</v>
      </c>
      <c r="H115" s="30">
        <f>F115-G115</f>
        <v>0</v>
      </c>
    </row>
    <row r="116" spans="1:8" ht="22.5" hidden="1">
      <c r="A116" s="86" t="s">
        <v>174</v>
      </c>
      <c r="B116" s="44"/>
      <c r="C116" s="165"/>
      <c r="D116" s="166" t="s">
        <v>175</v>
      </c>
      <c r="E116" s="178"/>
      <c r="F116" s="179"/>
      <c r="G116" s="30"/>
      <c r="H116" s="91"/>
    </row>
    <row r="117" spans="1:8" ht="12.75">
      <c r="A117" s="86" t="s">
        <v>176</v>
      </c>
      <c r="B117" s="44" t="s">
        <v>10</v>
      </c>
      <c r="C117" s="175" t="s">
        <v>177</v>
      </c>
      <c r="D117" s="175"/>
      <c r="E117" s="84">
        <f>E118+F150+F151</f>
        <v>8227776</v>
      </c>
      <c r="F117" s="84"/>
      <c r="G117" s="84">
        <f>G118</f>
        <v>5072774</v>
      </c>
      <c r="H117" s="85">
        <f>E117-G117</f>
        <v>3155002</v>
      </c>
    </row>
    <row r="118" spans="1:8" ht="33.75">
      <c r="A118" s="86" t="s">
        <v>178</v>
      </c>
      <c r="B118" s="44" t="s">
        <v>10</v>
      </c>
      <c r="C118" s="175" t="s">
        <v>179</v>
      </c>
      <c r="D118" s="175"/>
      <c r="E118" s="200">
        <f>E119+E134+F142+F130</f>
        <v>8227776</v>
      </c>
      <c r="F118" s="200"/>
      <c r="G118" s="201">
        <f>G119+G134+G142+G133+G132</f>
        <v>5072774</v>
      </c>
      <c r="H118" s="91">
        <f>E118-G118</f>
        <v>3155002</v>
      </c>
    </row>
    <row r="119" spans="1:8" ht="22.5">
      <c r="A119" s="86" t="s">
        <v>180</v>
      </c>
      <c r="B119" s="44" t="s">
        <v>10</v>
      </c>
      <c r="C119" s="175" t="s">
        <v>181</v>
      </c>
      <c r="D119" s="175"/>
      <c r="E119" s="30">
        <f>E120</f>
        <v>3554500</v>
      </c>
      <c r="F119" s="30"/>
      <c r="G119" s="30">
        <f>G121</f>
        <v>2996825</v>
      </c>
      <c r="H119" s="91">
        <f>H120</f>
        <v>557675</v>
      </c>
    </row>
    <row r="120" spans="1:8" ht="22.5">
      <c r="A120" s="86" t="s">
        <v>182</v>
      </c>
      <c r="B120" s="44" t="s">
        <v>10</v>
      </c>
      <c r="C120" s="175" t="s">
        <v>183</v>
      </c>
      <c r="D120" s="175"/>
      <c r="E120" s="30">
        <f>E121</f>
        <v>3554500</v>
      </c>
      <c r="F120" s="30"/>
      <c r="G120" s="30">
        <f>G121</f>
        <v>2996825</v>
      </c>
      <c r="H120" s="91">
        <f>E120-G120</f>
        <v>557675</v>
      </c>
    </row>
    <row r="121" spans="1:8" ht="22.5">
      <c r="A121" s="86" t="s">
        <v>184</v>
      </c>
      <c r="B121" s="44" t="s">
        <v>10</v>
      </c>
      <c r="C121" s="175" t="s">
        <v>185</v>
      </c>
      <c r="D121" s="175"/>
      <c r="E121" s="30">
        <v>3554500</v>
      </c>
      <c r="F121" s="30"/>
      <c r="G121" s="30">
        <v>2996825</v>
      </c>
      <c r="H121" s="91">
        <f>E121-G121</f>
        <v>557675</v>
      </c>
    </row>
    <row r="122" spans="1:8" ht="22.5" hidden="1">
      <c r="A122" s="86" t="s">
        <v>186</v>
      </c>
      <c r="B122" s="44" t="s">
        <v>10</v>
      </c>
      <c r="C122" s="175" t="s">
        <v>187</v>
      </c>
      <c r="D122" s="175"/>
      <c r="E122" s="30">
        <f>E123</f>
        <v>227400</v>
      </c>
      <c r="F122" s="30"/>
      <c r="G122" s="30">
        <f>G123</f>
        <v>0</v>
      </c>
      <c r="H122" s="91">
        <f>E122-G122</f>
        <v>227400</v>
      </c>
    </row>
    <row r="123" spans="1:8" ht="22.5" hidden="1">
      <c r="A123" s="86" t="s">
        <v>188</v>
      </c>
      <c r="B123" s="44" t="s">
        <v>10</v>
      </c>
      <c r="C123" s="175" t="s">
        <v>189</v>
      </c>
      <c r="D123" s="175"/>
      <c r="E123" s="30">
        <v>227400</v>
      </c>
      <c r="F123" s="30"/>
      <c r="G123" s="30"/>
      <c r="H123" s="91">
        <f>E123-G123</f>
        <v>227400</v>
      </c>
    </row>
    <row r="124" spans="1:8" ht="22.5" hidden="1">
      <c r="A124" s="86" t="s">
        <v>190</v>
      </c>
      <c r="B124" s="44"/>
      <c r="C124" s="175"/>
      <c r="D124" s="175" t="s">
        <v>191</v>
      </c>
      <c r="E124" s="175"/>
      <c r="F124" s="30">
        <v>58703.83</v>
      </c>
      <c r="G124" s="30">
        <v>58703.83</v>
      </c>
      <c r="H124" s="91">
        <f>F124-G124</f>
        <v>0</v>
      </c>
    </row>
    <row r="125" spans="1:8" ht="12.75" hidden="1">
      <c r="A125" s="86" t="s">
        <v>192</v>
      </c>
      <c r="B125" s="44" t="s">
        <v>10</v>
      </c>
      <c r="C125" s="175" t="s">
        <v>193</v>
      </c>
      <c r="D125" s="175"/>
      <c r="E125" s="30">
        <f>F127</f>
        <v>0</v>
      </c>
      <c r="F125" s="30"/>
      <c r="G125" s="30">
        <f>G127</f>
        <v>0</v>
      </c>
      <c r="H125" s="91">
        <f>E125-G125</f>
        <v>0</v>
      </c>
    </row>
    <row r="126" spans="1:8" ht="55.5" customHeight="1" hidden="1">
      <c r="A126" s="86" t="s">
        <v>194</v>
      </c>
      <c r="B126" s="44"/>
      <c r="C126" s="175"/>
      <c r="D126" s="175" t="s">
        <v>195</v>
      </c>
      <c r="E126" s="30"/>
      <c r="F126" s="30">
        <v>58703.83</v>
      </c>
      <c r="G126" s="30"/>
      <c r="H126" s="91"/>
    </row>
    <row r="127" spans="1:8" ht="26.25" customHeight="1" hidden="1">
      <c r="A127" s="86" t="s">
        <v>196</v>
      </c>
      <c r="B127" s="44"/>
      <c r="C127" s="175"/>
      <c r="D127" s="175" t="s">
        <v>197</v>
      </c>
      <c r="E127" s="30"/>
      <c r="F127" s="30"/>
      <c r="G127" s="30"/>
      <c r="H127" s="91">
        <f>F127-G127</f>
        <v>0</v>
      </c>
    </row>
    <row r="128" spans="1:8" ht="55.5" customHeight="1" hidden="1">
      <c r="A128" s="86" t="s">
        <v>198</v>
      </c>
      <c r="B128" s="44"/>
      <c r="C128" s="175"/>
      <c r="D128" s="175" t="s">
        <v>195</v>
      </c>
      <c r="E128" s="30"/>
      <c r="F128" s="30"/>
      <c r="G128" s="30"/>
      <c r="H128" s="91"/>
    </row>
    <row r="129" spans="1:8" ht="55.5" customHeight="1" hidden="1">
      <c r="A129" s="86" t="s">
        <v>199</v>
      </c>
      <c r="B129" s="44"/>
      <c r="C129" s="175"/>
      <c r="D129" s="175" t="s">
        <v>200</v>
      </c>
      <c r="E129" s="30"/>
      <c r="F129" s="30"/>
      <c r="G129" s="30"/>
      <c r="H129" s="91"/>
    </row>
    <row r="130" spans="1:8" ht="55.5" customHeight="1">
      <c r="A130" s="86" t="s">
        <v>201</v>
      </c>
      <c r="B130" s="44"/>
      <c r="C130" s="175"/>
      <c r="D130" s="175" t="s">
        <v>202</v>
      </c>
      <c r="E130" s="30" t="s">
        <v>203</v>
      </c>
      <c r="F130" s="30">
        <f>F131</f>
        <v>618013</v>
      </c>
      <c r="G130" s="30">
        <f>G131</f>
        <v>585728</v>
      </c>
      <c r="H130" s="91">
        <f aca="true" t="shared" si="1" ref="H130:H133">F130-G130</f>
        <v>32285</v>
      </c>
    </row>
    <row r="131" spans="1:8" ht="55.5" customHeight="1">
      <c r="A131" s="86" t="s">
        <v>201</v>
      </c>
      <c r="B131" s="44"/>
      <c r="C131" s="175"/>
      <c r="D131" s="175" t="s">
        <v>204</v>
      </c>
      <c r="E131" s="30" t="s">
        <v>203</v>
      </c>
      <c r="F131" s="30">
        <f>F132+F133</f>
        <v>618013</v>
      </c>
      <c r="G131" s="30">
        <f>G132+G133</f>
        <v>585728</v>
      </c>
      <c r="H131" s="91">
        <f>H132</f>
        <v>32285</v>
      </c>
    </row>
    <row r="132" spans="1:8" ht="55.5" customHeight="1">
      <c r="A132" s="86" t="s">
        <v>205</v>
      </c>
      <c r="B132" s="44"/>
      <c r="C132" s="175"/>
      <c r="D132" s="175" t="s">
        <v>206</v>
      </c>
      <c r="E132" s="30" t="s">
        <v>203</v>
      </c>
      <c r="F132" s="30">
        <v>587000</v>
      </c>
      <c r="G132" s="30">
        <v>554715</v>
      </c>
      <c r="H132" s="91">
        <f t="shared" si="1"/>
        <v>32285</v>
      </c>
    </row>
    <row r="133" spans="1:8" ht="33.75" customHeight="1">
      <c r="A133" s="86" t="s">
        <v>207</v>
      </c>
      <c r="B133" s="44"/>
      <c r="C133" s="175"/>
      <c r="D133" s="175" t="s">
        <v>208</v>
      </c>
      <c r="E133" s="30" t="s">
        <v>203</v>
      </c>
      <c r="F133" s="30">
        <v>31013</v>
      </c>
      <c r="G133" s="30">
        <v>31013</v>
      </c>
      <c r="H133" s="30">
        <v>0</v>
      </c>
    </row>
    <row r="134" spans="1:8" ht="28.5" customHeight="1">
      <c r="A134" s="86" t="s">
        <v>209</v>
      </c>
      <c r="B134" s="44" t="s">
        <v>10</v>
      </c>
      <c r="C134" s="175" t="s">
        <v>210</v>
      </c>
      <c r="D134" s="175"/>
      <c r="E134" s="30">
        <f>E135+E139</f>
        <v>179077</v>
      </c>
      <c r="F134" s="30"/>
      <c r="G134" s="30">
        <f>G135+G139</f>
        <v>141175</v>
      </c>
      <c r="H134" s="91">
        <f>E134-G134</f>
        <v>37902</v>
      </c>
    </row>
    <row r="135" spans="1:8" ht="33.75">
      <c r="A135" s="86" t="s">
        <v>211</v>
      </c>
      <c r="B135" s="44" t="s">
        <v>10</v>
      </c>
      <c r="C135" s="175" t="s">
        <v>212</v>
      </c>
      <c r="D135" s="175"/>
      <c r="E135" s="30">
        <f>E137</f>
        <v>2000</v>
      </c>
      <c r="F135" s="30"/>
      <c r="G135" s="30">
        <f>G137</f>
        <v>2000</v>
      </c>
      <c r="H135" s="30">
        <v>0</v>
      </c>
    </row>
    <row r="136" spans="1:8" ht="12.75" hidden="1">
      <c r="A136" s="86"/>
      <c r="B136" s="44"/>
      <c r="C136" s="165" t="s">
        <v>213</v>
      </c>
      <c r="D136" s="166"/>
      <c r="E136" s="90">
        <v>46230</v>
      </c>
      <c r="F136" s="167"/>
      <c r="G136" s="30"/>
      <c r="H136" s="91"/>
    </row>
    <row r="137" spans="1:8" ht="81" customHeight="1">
      <c r="A137" s="202" t="s">
        <v>214</v>
      </c>
      <c r="B137" s="44" t="s">
        <v>10</v>
      </c>
      <c r="C137" s="175" t="s">
        <v>215</v>
      </c>
      <c r="D137" s="175"/>
      <c r="E137" s="30">
        <f>F138</f>
        <v>2000</v>
      </c>
      <c r="F137" s="30"/>
      <c r="G137" s="30">
        <v>2000</v>
      </c>
      <c r="H137" s="30">
        <v>0</v>
      </c>
    </row>
    <row r="138" spans="1:8" ht="81" customHeight="1">
      <c r="A138" s="202" t="s">
        <v>214</v>
      </c>
      <c r="B138" s="44"/>
      <c r="C138" s="175"/>
      <c r="D138" s="175" t="s">
        <v>216</v>
      </c>
      <c r="E138" s="30"/>
      <c r="F138" s="30">
        <v>2000</v>
      </c>
      <c r="G138" s="30">
        <v>2000</v>
      </c>
      <c r="H138" s="30">
        <v>0</v>
      </c>
    </row>
    <row r="139" spans="1:8" ht="52.5" customHeight="1">
      <c r="A139" s="86" t="s">
        <v>217</v>
      </c>
      <c r="B139" s="44" t="s">
        <v>10</v>
      </c>
      <c r="C139" s="175" t="s">
        <v>218</v>
      </c>
      <c r="D139" s="175"/>
      <c r="E139" s="30">
        <f>E141</f>
        <v>177077</v>
      </c>
      <c r="F139" s="30"/>
      <c r="G139" s="30">
        <f>G141</f>
        <v>139175</v>
      </c>
      <c r="H139" s="91">
        <f>H141</f>
        <v>37902</v>
      </c>
    </row>
    <row r="140" spans="1:8" ht="1.5" customHeight="1">
      <c r="A140" s="86"/>
      <c r="B140" s="44"/>
      <c r="C140" s="175"/>
      <c r="D140" s="175"/>
      <c r="E140" s="30"/>
      <c r="F140" s="30"/>
      <c r="G140" s="30"/>
      <c r="H140" s="91"/>
    </row>
    <row r="141" spans="1:8" ht="36" customHeight="1">
      <c r="A141" s="86" t="s">
        <v>219</v>
      </c>
      <c r="B141" s="44" t="s">
        <v>10</v>
      </c>
      <c r="C141" s="175" t="s">
        <v>220</v>
      </c>
      <c r="D141" s="175"/>
      <c r="E141" s="30">
        <v>177077</v>
      </c>
      <c r="F141" s="30"/>
      <c r="G141" s="30">
        <v>139175</v>
      </c>
      <c r="H141" s="91">
        <f>E141-G141</f>
        <v>37902</v>
      </c>
    </row>
    <row r="142" spans="1:8" ht="33" customHeight="1">
      <c r="A142" s="203" t="s">
        <v>221</v>
      </c>
      <c r="B142" s="204"/>
      <c r="C142" s="165"/>
      <c r="D142" s="166" t="s">
        <v>222</v>
      </c>
      <c r="E142" s="165"/>
      <c r="F142" s="205">
        <f>F148+F149+F146+F143+F145+F144+F147</f>
        <v>3876186</v>
      </c>
      <c r="G142" s="205">
        <f>G148+G149+G146+N149+G143+G144+G145</f>
        <v>1349046</v>
      </c>
      <c r="H142" s="176">
        <f>F142-G142</f>
        <v>2527140</v>
      </c>
    </row>
    <row r="143" spans="1:8" ht="54.75" customHeight="1">
      <c r="A143" s="206" t="s">
        <v>223</v>
      </c>
      <c r="B143" s="204"/>
      <c r="C143" s="165"/>
      <c r="D143" s="166" t="s">
        <v>224</v>
      </c>
      <c r="E143" s="165"/>
      <c r="F143" s="205">
        <v>0</v>
      </c>
      <c r="G143" s="205">
        <v>0</v>
      </c>
      <c r="H143" s="176">
        <f>F143-G143</f>
        <v>0</v>
      </c>
    </row>
    <row r="144" spans="1:8" ht="54.75" customHeight="1">
      <c r="A144" s="203" t="s">
        <v>225</v>
      </c>
      <c r="B144" s="204"/>
      <c r="C144" s="165"/>
      <c r="D144" s="166" t="s">
        <v>226</v>
      </c>
      <c r="E144" s="165"/>
      <c r="F144" s="205">
        <v>187168</v>
      </c>
      <c r="G144" s="205">
        <v>129693</v>
      </c>
      <c r="H144" s="176">
        <f>F144-G144</f>
        <v>57475</v>
      </c>
    </row>
    <row r="145" spans="1:8" ht="31.5" customHeight="1">
      <c r="A145" s="203" t="s">
        <v>227</v>
      </c>
      <c r="B145" s="204"/>
      <c r="C145" s="165"/>
      <c r="D145" s="166" t="s">
        <v>228</v>
      </c>
      <c r="E145" s="165"/>
      <c r="F145" s="205">
        <v>248800</v>
      </c>
      <c r="G145" s="205">
        <v>248800</v>
      </c>
      <c r="H145" s="176">
        <v>0</v>
      </c>
    </row>
    <row r="146" spans="1:8" ht="57.75" customHeight="1">
      <c r="A146" s="203" t="s">
        <v>229</v>
      </c>
      <c r="B146" s="204"/>
      <c r="C146" s="165"/>
      <c r="D146" s="166" t="s">
        <v>230</v>
      </c>
      <c r="E146" s="165"/>
      <c r="F146" s="205">
        <v>0</v>
      </c>
      <c r="G146" s="176">
        <v>0</v>
      </c>
      <c r="H146" s="176">
        <f aca="true" t="shared" si="2" ref="H146:H152">F146-G146</f>
        <v>0</v>
      </c>
    </row>
    <row r="147" spans="1:8" ht="57.75" customHeight="1">
      <c r="A147" s="203" t="s">
        <v>231</v>
      </c>
      <c r="B147" s="204"/>
      <c r="C147" s="165"/>
      <c r="D147" s="166" t="s">
        <v>232</v>
      </c>
      <c r="E147" s="165"/>
      <c r="F147" s="205">
        <v>977500</v>
      </c>
      <c r="G147" s="176">
        <v>0</v>
      </c>
      <c r="H147" s="176">
        <f t="shared" si="2"/>
        <v>977500</v>
      </c>
    </row>
    <row r="148" spans="1:8" ht="34.5" customHeight="1">
      <c r="A148" s="203" t="s">
        <v>221</v>
      </c>
      <c r="B148" s="204"/>
      <c r="C148" s="165"/>
      <c r="D148" s="166" t="s">
        <v>233</v>
      </c>
      <c r="E148" s="165"/>
      <c r="F148" s="205">
        <v>0</v>
      </c>
      <c r="G148" s="207">
        <v>0</v>
      </c>
      <c r="H148" s="176">
        <f t="shared" si="2"/>
        <v>0</v>
      </c>
    </row>
    <row r="149" spans="1:8" ht="45">
      <c r="A149" s="203" t="s">
        <v>234</v>
      </c>
      <c r="B149" s="204"/>
      <c r="C149" s="165"/>
      <c r="D149" s="166" t="s">
        <v>235</v>
      </c>
      <c r="E149" s="165"/>
      <c r="F149" s="205">
        <v>2462718</v>
      </c>
      <c r="G149" s="176">
        <v>970553</v>
      </c>
      <c r="H149" s="176">
        <f t="shared" si="2"/>
        <v>1492165</v>
      </c>
    </row>
    <row r="150" spans="1:8" ht="22.5">
      <c r="A150" s="115" t="s">
        <v>236</v>
      </c>
      <c r="B150" s="204"/>
      <c r="C150" s="165"/>
      <c r="D150" s="166" t="s">
        <v>237</v>
      </c>
      <c r="E150" s="165"/>
      <c r="F150" s="205">
        <v>0</v>
      </c>
      <c r="G150" s="176">
        <v>0</v>
      </c>
      <c r="H150" s="176">
        <f t="shared" si="2"/>
        <v>0</v>
      </c>
    </row>
    <row r="151" spans="1:8" ht="37.5" customHeight="1">
      <c r="A151" s="203" t="s">
        <v>238</v>
      </c>
      <c r="B151" s="204"/>
      <c r="C151" s="165"/>
      <c r="D151" s="166" t="s">
        <v>239</v>
      </c>
      <c r="E151" s="165"/>
      <c r="F151" s="205">
        <v>0</v>
      </c>
      <c r="G151" s="176">
        <v>0</v>
      </c>
      <c r="H151" s="176">
        <f t="shared" si="2"/>
        <v>0</v>
      </c>
    </row>
    <row r="152" spans="1:8" ht="12.75">
      <c r="A152" s="114"/>
      <c r="B152" s="44"/>
      <c r="C152" s="165"/>
      <c r="D152" s="166"/>
      <c r="E152" s="90"/>
      <c r="F152" s="167"/>
      <c r="G152" s="30"/>
      <c r="H152" s="30">
        <f t="shared" si="2"/>
        <v>0</v>
      </c>
    </row>
    <row r="153" spans="1:8" ht="56.25" hidden="1">
      <c r="A153" s="208" t="s">
        <v>240</v>
      </c>
      <c r="B153" s="209"/>
      <c r="C153" s="210" t="s">
        <v>241</v>
      </c>
      <c r="D153" s="211"/>
      <c r="E153" s="212"/>
      <c r="F153" s="213"/>
      <c r="G153" s="214"/>
      <c r="H153" s="209"/>
    </row>
  </sheetData>
  <sheetProtection/>
  <mergeCells count="173">
    <mergeCell ref="A1:E1"/>
    <mergeCell ref="A2:E2"/>
    <mergeCell ref="A4:E4"/>
    <mergeCell ref="A6:C6"/>
    <mergeCell ref="D6:F6"/>
    <mergeCell ref="B7:F7"/>
    <mergeCell ref="A10:E10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D27:E27"/>
    <mergeCell ref="D28:E28"/>
    <mergeCell ref="D29:E29"/>
    <mergeCell ref="D30:E30"/>
    <mergeCell ref="D31:E31"/>
    <mergeCell ref="C32:D32"/>
    <mergeCell ref="E32:F32"/>
    <mergeCell ref="D33:E33"/>
    <mergeCell ref="C35:D35"/>
    <mergeCell ref="E35:F35"/>
    <mergeCell ref="C37:D37"/>
    <mergeCell ref="E37:F37"/>
    <mergeCell ref="C38:D38"/>
    <mergeCell ref="E38:F38"/>
    <mergeCell ref="C39:D39"/>
    <mergeCell ref="E39:F39"/>
    <mergeCell ref="C44:D44"/>
    <mergeCell ref="E44:F44"/>
    <mergeCell ref="C45:D45"/>
    <mergeCell ref="E45:F45"/>
    <mergeCell ref="C46:D46"/>
    <mergeCell ref="E46:F46"/>
    <mergeCell ref="D47:E47"/>
    <mergeCell ref="D48:E48"/>
    <mergeCell ref="D49:E49"/>
    <mergeCell ref="C50:D50"/>
    <mergeCell ref="C51:D51"/>
    <mergeCell ref="E51:F51"/>
    <mergeCell ref="C52:D52"/>
    <mergeCell ref="E52:F52"/>
    <mergeCell ref="C53:D53"/>
    <mergeCell ref="E53:F53"/>
    <mergeCell ref="C54:D54"/>
    <mergeCell ref="E54:F54"/>
    <mergeCell ref="D55:E55"/>
    <mergeCell ref="C56:D56"/>
    <mergeCell ref="E56:F56"/>
    <mergeCell ref="C57:D57"/>
    <mergeCell ref="E57:F57"/>
    <mergeCell ref="C58:D58"/>
    <mergeCell ref="E58:F58"/>
    <mergeCell ref="C59:D59"/>
    <mergeCell ref="E59:F59"/>
    <mergeCell ref="C60:D60"/>
    <mergeCell ref="C61:D61"/>
    <mergeCell ref="E61:F61"/>
    <mergeCell ref="D62:E62"/>
    <mergeCell ref="D63:E63"/>
    <mergeCell ref="C64:D64"/>
    <mergeCell ref="E64:F64"/>
    <mergeCell ref="C66:D66"/>
    <mergeCell ref="C67:D67"/>
    <mergeCell ref="E67:F67"/>
    <mergeCell ref="C68:D68"/>
    <mergeCell ref="E68:F68"/>
    <mergeCell ref="C69:D69"/>
    <mergeCell ref="E69:F69"/>
    <mergeCell ref="C70:D70"/>
    <mergeCell ref="E70:F70"/>
    <mergeCell ref="C71:D71"/>
    <mergeCell ref="C72:D72"/>
    <mergeCell ref="E72:F72"/>
    <mergeCell ref="D73:E73"/>
    <mergeCell ref="D74:E74"/>
    <mergeCell ref="D75:E75"/>
    <mergeCell ref="D76:E76"/>
    <mergeCell ref="D77:E77"/>
    <mergeCell ref="C79:D79"/>
    <mergeCell ref="E79:F79"/>
    <mergeCell ref="C80:D80"/>
    <mergeCell ref="E80:F80"/>
    <mergeCell ref="C82:D82"/>
    <mergeCell ref="E82:F82"/>
    <mergeCell ref="C83:D83"/>
    <mergeCell ref="E83:F83"/>
    <mergeCell ref="C84:D84"/>
    <mergeCell ref="E84:F84"/>
    <mergeCell ref="C85:D85"/>
    <mergeCell ref="E85:F85"/>
    <mergeCell ref="C86:D86"/>
    <mergeCell ref="E86:F86"/>
    <mergeCell ref="C87:D87"/>
    <mergeCell ref="E87:F87"/>
    <mergeCell ref="C92:D92"/>
    <mergeCell ref="E92:F92"/>
    <mergeCell ref="C93:D93"/>
    <mergeCell ref="E93:F93"/>
    <mergeCell ref="C94:D94"/>
    <mergeCell ref="E94:F94"/>
    <mergeCell ref="C95:D95"/>
    <mergeCell ref="E95:F95"/>
    <mergeCell ref="C96:D96"/>
    <mergeCell ref="C97:D97"/>
    <mergeCell ref="E97:F97"/>
    <mergeCell ref="C98:D98"/>
    <mergeCell ref="E98:F98"/>
    <mergeCell ref="C100:D100"/>
    <mergeCell ref="E100:F100"/>
    <mergeCell ref="C101:D101"/>
    <mergeCell ref="E101:F101"/>
    <mergeCell ref="C102:D102"/>
    <mergeCell ref="E102:F102"/>
    <mergeCell ref="C103:D103"/>
    <mergeCell ref="C104:D104"/>
    <mergeCell ref="E104:F104"/>
    <mergeCell ref="C105:D105"/>
    <mergeCell ref="E105:F105"/>
    <mergeCell ref="C106:D106"/>
    <mergeCell ref="E106:F106"/>
    <mergeCell ref="C107:D107"/>
    <mergeCell ref="E107:F107"/>
    <mergeCell ref="A109:C109"/>
    <mergeCell ref="D111:E111"/>
    <mergeCell ref="C117:D117"/>
    <mergeCell ref="E117:F117"/>
    <mergeCell ref="C118:D118"/>
    <mergeCell ref="E118:F118"/>
    <mergeCell ref="C119:D119"/>
    <mergeCell ref="E119:F119"/>
    <mergeCell ref="C120:D120"/>
    <mergeCell ref="E120:F120"/>
    <mergeCell ref="C121:D121"/>
    <mergeCell ref="E121:F121"/>
    <mergeCell ref="C122:D122"/>
    <mergeCell ref="E122:F122"/>
    <mergeCell ref="C123:D123"/>
    <mergeCell ref="E123:F123"/>
    <mergeCell ref="D124:E124"/>
    <mergeCell ref="C125:D125"/>
    <mergeCell ref="E125:F125"/>
    <mergeCell ref="C134:D134"/>
    <mergeCell ref="E134:F134"/>
    <mergeCell ref="C135:D135"/>
    <mergeCell ref="E135:F135"/>
    <mergeCell ref="C136:D136"/>
    <mergeCell ref="E136:F136"/>
    <mergeCell ref="C137:D137"/>
    <mergeCell ref="E137:F137"/>
    <mergeCell ref="C139:D139"/>
    <mergeCell ref="E139:F139"/>
    <mergeCell ref="C140:D140"/>
    <mergeCell ref="E140:F140"/>
    <mergeCell ref="C141:D141"/>
    <mergeCell ref="E141:F141"/>
    <mergeCell ref="C153:D153"/>
    <mergeCell ref="E153:F153"/>
    <mergeCell ref="A11:A17"/>
    <mergeCell ref="B11:B17"/>
    <mergeCell ref="G11:G17"/>
    <mergeCell ref="H11:H17"/>
    <mergeCell ref="C11:D17"/>
    <mergeCell ref="E11:F17"/>
  </mergeCells>
  <conditionalFormatting sqref="H139:H141">
    <cfRule type="cellIs" priority="2" dxfId="0" operator="equal" stopIfTrue="1">
      <formula>0</formula>
    </cfRule>
  </conditionalFormatting>
  <conditionalFormatting sqref="H19:H25 H27 H29:H30 H32:H34 H36:H55 H58:H64 H66:H75 H78:H108 H110 H112 H116:H132 H134 H136 H152">
    <cfRule type="cellIs" priority="5" dxfId="0" operator="equal" stopIfTrue="1">
      <formula>0</formula>
    </cfRule>
  </conditionalFormatting>
  <printOptions/>
  <pageMargins left="0.39" right="0.39" top="0.7900000000000001" bottom="0.39" header="0" footer="0"/>
  <pageSetup fitToHeight="0" fitToWidth="1" horizontalDpi="600" verticalDpi="600" orientation="portrait" pageOrder="overThenDown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57"/>
  <sheetViews>
    <sheetView showGridLines="0" workbookViewId="0" topLeftCell="A237">
      <selection activeCell="E74" sqref="E74"/>
    </sheetView>
  </sheetViews>
  <sheetFormatPr defaultColWidth="9.125" defaultRowHeight="12.75"/>
  <cols>
    <col min="1" max="1" width="43.625" style="0" customWidth="1"/>
    <col min="2" max="2" width="5.125" style="0" customWidth="1"/>
    <col min="3" max="3" width="17.75390625" style="0" customWidth="1"/>
    <col min="4" max="4" width="16.125" style="0" customWidth="1"/>
    <col min="5" max="5" width="18.875" style="0" customWidth="1"/>
    <col min="6" max="7" width="18.75390625" style="0" customWidth="1"/>
  </cols>
  <sheetData>
    <row r="1" ht="12.75" customHeight="1"/>
    <row r="2" spans="1:7" ht="15" customHeight="1">
      <c r="A2" s="54" t="s">
        <v>242</v>
      </c>
      <c r="B2" s="54"/>
      <c r="C2" s="54"/>
      <c r="D2" s="54"/>
      <c r="E2" s="54"/>
      <c r="F2" s="54"/>
      <c r="G2" s="55" t="s">
        <v>243</v>
      </c>
    </row>
    <row r="3" spans="1:7" ht="13.5" customHeight="1">
      <c r="A3" s="56"/>
      <c r="B3" s="56"/>
      <c r="C3" s="57"/>
      <c r="D3" s="57"/>
      <c r="E3" s="58"/>
      <c r="F3" s="58"/>
      <c r="G3" s="58"/>
    </row>
    <row r="4" spans="1:7" ht="9.75" customHeight="1">
      <c r="A4" s="59" t="s">
        <v>26</v>
      </c>
      <c r="B4" s="7" t="s">
        <v>27</v>
      </c>
      <c r="C4" s="8" t="s">
        <v>244</v>
      </c>
      <c r="D4" s="60"/>
      <c r="E4" s="9" t="s">
        <v>29</v>
      </c>
      <c r="F4" s="61" t="s">
        <v>30</v>
      </c>
      <c r="G4" s="10" t="s">
        <v>31</v>
      </c>
    </row>
    <row r="5" spans="1:7" ht="5.25" customHeight="1">
      <c r="A5" s="62"/>
      <c r="B5" s="12"/>
      <c r="C5" s="13"/>
      <c r="D5" s="63"/>
      <c r="E5" s="14"/>
      <c r="F5" s="64"/>
      <c r="G5" s="15"/>
    </row>
    <row r="6" spans="1:7" ht="9" customHeight="1">
      <c r="A6" s="62"/>
      <c r="B6" s="12"/>
      <c r="C6" s="13"/>
      <c r="D6" s="63"/>
      <c r="E6" s="14"/>
      <c r="F6" s="64"/>
      <c r="G6" s="15"/>
    </row>
    <row r="7" spans="1:7" ht="6" customHeight="1">
      <c r="A7" s="62"/>
      <c r="B7" s="12"/>
      <c r="C7" s="13"/>
      <c r="D7" s="63"/>
      <c r="E7" s="14"/>
      <c r="F7" s="64"/>
      <c r="G7" s="15"/>
    </row>
    <row r="8" spans="1:7" ht="6" customHeight="1">
      <c r="A8" s="62"/>
      <c r="B8" s="12"/>
      <c r="C8" s="13"/>
      <c r="D8" s="63"/>
      <c r="E8" s="14"/>
      <c r="F8" s="64"/>
      <c r="G8" s="15"/>
    </row>
    <row r="9" spans="1:7" ht="10.5" customHeight="1">
      <c r="A9" s="62"/>
      <c r="B9" s="12"/>
      <c r="C9" s="13"/>
      <c r="D9" s="63"/>
      <c r="E9" s="14"/>
      <c r="F9" s="64"/>
      <c r="G9" s="15"/>
    </row>
    <row r="10" spans="1:7" ht="3.75" customHeight="1" hidden="1">
      <c r="A10" s="62"/>
      <c r="B10" s="12"/>
      <c r="C10" s="13"/>
      <c r="D10" s="63"/>
      <c r="E10" s="14"/>
      <c r="F10" s="65"/>
      <c r="G10" s="66"/>
    </row>
    <row r="11" spans="1:7" ht="12.75" customHeight="1" hidden="1">
      <c r="A11" s="67"/>
      <c r="B11" s="17"/>
      <c r="C11" s="18"/>
      <c r="D11" s="68"/>
      <c r="E11" s="19"/>
      <c r="F11" s="69"/>
      <c r="G11" s="70"/>
    </row>
    <row r="12" spans="1:7" ht="13.5" customHeight="1">
      <c r="A12" s="21">
        <v>1</v>
      </c>
      <c r="B12" s="22">
        <v>2</v>
      </c>
      <c r="C12" s="23">
        <v>3</v>
      </c>
      <c r="D12" s="71"/>
      <c r="E12" s="24" t="s">
        <v>32</v>
      </c>
      <c r="F12" s="25" t="s">
        <v>16</v>
      </c>
      <c r="G12" s="26" t="s">
        <v>33</v>
      </c>
    </row>
    <row r="13" spans="1:7" ht="12.75">
      <c r="A13" s="72" t="s">
        <v>245</v>
      </c>
      <c r="B13" s="73" t="s">
        <v>246</v>
      </c>
      <c r="C13" s="74" t="s">
        <v>247</v>
      </c>
      <c r="D13" s="75"/>
      <c r="E13" s="76">
        <f>E15+E20+E67+E73+E80+E83+E87+E90+E96+E99+E112+E115+E128+E140+E143+E159+E163+E186+E204+E212+E228+E233+E242+E250+E251+E155+E173+E188+E177+E77+E151+E93+E214+E222+E238+E137+E246</f>
        <v>9770007.899999999</v>
      </c>
      <c r="F13" s="76">
        <f>F15+F20+F67+F73+F77+F80+F83+F87+F90+F93+F96+F99+F112+F115+F128+F140+F143+F151+F155+F159+F163+F172+F188+F204+F212+F222+F228+F233+F238+F242+F250+F251+F186+F137</f>
        <v>5373519.339999999</v>
      </c>
      <c r="G13" s="77">
        <f>E13-F13</f>
        <v>4396488.56</v>
      </c>
    </row>
    <row r="14" spans="1:7" ht="12.75">
      <c r="A14" s="78" t="s">
        <v>248</v>
      </c>
      <c r="B14" s="79"/>
      <c r="C14" s="80"/>
      <c r="D14" s="81"/>
      <c r="E14" s="82"/>
      <c r="F14" s="82"/>
      <c r="G14" s="83"/>
    </row>
    <row r="15" spans="1:7" ht="31.5">
      <c r="A15" s="72" t="s">
        <v>249</v>
      </c>
      <c r="B15" s="73" t="s">
        <v>10</v>
      </c>
      <c r="C15" s="74" t="s">
        <v>250</v>
      </c>
      <c r="D15" s="75"/>
      <c r="E15" s="84">
        <f>E16</f>
        <v>1053240</v>
      </c>
      <c r="F15" s="84">
        <f>F16</f>
        <v>862348.4099999999</v>
      </c>
      <c r="G15" s="85">
        <f aca="true" t="shared" si="0" ref="G15:G20">E15-F15</f>
        <v>190891.59000000008</v>
      </c>
    </row>
    <row r="16" spans="1:7" ht="12.75">
      <c r="A16" s="86" t="s">
        <v>251</v>
      </c>
      <c r="B16" s="87" t="s">
        <v>10</v>
      </c>
      <c r="C16" s="88" t="s">
        <v>252</v>
      </c>
      <c r="D16" s="89"/>
      <c r="E16" s="30">
        <f>E17</f>
        <v>1053240</v>
      </c>
      <c r="F16" s="90">
        <f>F17</f>
        <v>862348.4099999999</v>
      </c>
      <c r="G16" s="91">
        <f t="shared" si="0"/>
        <v>190891.59000000008</v>
      </c>
    </row>
    <row r="17" spans="1:7" ht="22.5">
      <c r="A17" s="86" t="s">
        <v>253</v>
      </c>
      <c r="B17" s="87" t="s">
        <v>10</v>
      </c>
      <c r="C17" s="88" t="s">
        <v>254</v>
      </c>
      <c r="D17" s="89"/>
      <c r="E17" s="30">
        <f>E18+E19</f>
        <v>1053240</v>
      </c>
      <c r="F17" s="90">
        <f>F18+F19</f>
        <v>862348.4099999999</v>
      </c>
      <c r="G17" s="91">
        <f t="shared" si="0"/>
        <v>190891.59000000008</v>
      </c>
    </row>
    <row r="18" spans="1:7" ht="12.75">
      <c r="A18" s="86" t="s">
        <v>255</v>
      </c>
      <c r="B18" s="87" t="s">
        <v>10</v>
      </c>
      <c r="C18" s="88" t="s">
        <v>256</v>
      </c>
      <c r="D18" s="89"/>
      <c r="E18" s="30">
        <v>808940</v>
      </c>
      <c r="F18" s="90">
        <v>662325.97</v>
      </c>
      <c r="G18" s="91">
        <f t="shared" si="0"/>
        <v>146614.03000000003</v>
      </c>
    </row>
    <row r="19" spans="1:7" ht="12.75">
      <c r="A19" s="86" t="s">
        <v>257</v>
      </c>
      <c r="B19" s="87" t="s">
        <v>10</v>
      </c>
      <c r="C19" s="88" t="s">
        <v>258</v>
      </c>
      <c r="D19" s="89"/>
      <c r="E19" s="30">
        <v>244300</v>
      </c>
      <c r="F19" s="90">
        <v>200022.44</v>
      </c>
      <c r="G19" s="91">
        <f t="shared" si="0"/>
        <v>44277.56</v>
      </c>
    </row>
    <row r="20" spans="1:7" ht="42">
      <c r="A20" s="72" t="s">
        <v>259</v>
      </c>
      <c r="B20" s="73" t="s">
        <v>10</v>
      </c>
      <c r="C20" s="74" t="s">
        <v>260</v>
      </c>
      <c r="D20" s="75"/>
      <c r="E20" s="76">
        <f>E21+E33+E64+E62</f>
        <v>2766668.93</v>
      </c>
      <c r="F20" s="76">
        <f>F21+F33+F64+F62</f>
        <v>1923345.4300000002</v>
      </c>
      <c r="G20" s="85">
        <f t="shared" si="0"/>
        <v>843323.5</v>
      </c>
    </row>
    <row r="21" spans="1:7" ht="12.75">
      <c r="A21" s="86" t="s">
        <v>251</v>
      </c>
      <c r="B21" s="87" t="s">
        <v>10</v>
      </c>
      <c r="C21" s="74" t="s">
        <v>261</v>
      </c>
      <c r="D21" s="75"/>
      <c r="E21" s="84">
        <f>E22+E26+E29</f>
        <v>2096130</v>
      </c>
      <c r="F21" s="84">
        <f>F22+F26+F29</f>
        <v>1443175.4400000002</v>
      </c>
      <c r="G21" s="85">
        <f>FIO-F21</f>
        <v>652954.5599999998</v>
      </c>
    </row>
    <row r="22" spans="1:7" ht="22.5">
      <c r="A22" s="86" t="s">
        <v>253</v>
      </c>
      <c r="B22" s="87" t="s">
        <v>10</v>
      </c>
      <c r="C22" s="88" t="s">
        <v>262</v>
      </c>
      <c r="D22" s="89"/>
      <c r="E22" s="30">
        <f>E23+E24</f>
        <v>1594565</v>
      </c>
      <c r="F22" s="90">
        <f>F23+F24</f>
        <v>1101507.7100000002</v>
      </c>
      <c r="G22" s="91">
        <f aca="true" t="shared" si="1" ref="G22:G30">E22-F22</f>
        <v>493057.2899999998</v>
      </c>
    </row>
    <row r="23" spans="1:7" ht="12.75">
      <c r="A23" s="86" t="s">
        <v>255</v>
      </c>
      <c r="B23" s="87" t="s">
        <v>10</v>
      </c>
      <c r="C23" s="88" t="s">
        <v>263</v>
      </c>
      <c r="D23" s="89"/>
      <c r="E23" s="30">
        <v>1592642.67</v>
      </c>
      <c r="F23" s="90">
        <v>1100038.86</v>
      </c>
      <c r="G23" s="91">
        <f t="shared" si="1"/>
        <v>492603.8099999998</v>
      </c>
    </row>
    <row r="24" spans="1:7" ht="12.75">
      <c r="A24" s="86" t="s">
        <v>255</v>
      </c>
      <c r="B24" s="87" t="s">
        <v>10</v>
      </c>
      <c r="C24" s="88" t="s">
        <v>264</v>
      </c>
      <c r="D24" s="89"/>
      <c r="E24" s="30">
        <v>1922.33</v>
      </c>
      <c r="F24" s="30">
        <v>1468.85</v>
      </c>
      <c r="G24" s="91">
        <f t="shared" si="1"/>
        <v>453.48</v>
      </c>
    </row>
    <row r="25" spans="1:7" ht="12.75" hidden="1">
      <c r="A25" s="86" t="s">
        <v>265</v>
      </c>
      <c r="B25" s="87" t="s">
        <v>10</v>
      </c>
      <c r="C25" s="88" t="s">
        <v>266</v>
      </c>
      <c r="D25" s="89"/>
      <c r="E25" s="30"/>
      <c r="F25" s="30">
        <v>0</v>
      </c>
      <c r="G25" s="91"/>
    </row>
    <row r="26" spans="1:7" ht="12.75">
      <c r="A26" s="86" t="s">
        <v>257</v>
      </c>
      <c r="B26" s="87"/>
      <c r="C26" s="74" t="s">
        <v>267</v>
      </c>
      <c r="D26" s="75"/>
      <c r="E26" s="84">
        <f>E27+E28</f>
        <v>20444</v>
      </c>
      <c r="F26" s="84">
        <f>F27+F28</f>
        <v>9456</v>
      </c>
      <c r="G26" s="85">
        <f t="shared" si="1"/>
        <v>10988</v>
      </c>
    </row>
    <row r="27" spans="1:7" ht="12.75">
      <c r="A27" s="86" t="s">
        <v>265</v>
      </c>
      <c r="B27" s="87"/>
      <c r="C27" s="88" t="s">
        <v>268</v>
      </c>
      <c r="D27" s="89"/>
      <c r="E27" s="30">
        <v>10000</v>
      </c>
      <c r="F27" s="30">
        <v>2100</v>
      </c>
      <c r="G27" s="91">
        <f t="shared" si="1"/>
        <v>7900</v>
      </c>
    </row>
    <row r="28" spans="1:7" ht="12.75">
      <c r="A28" s="86" t="s">
        <v>265</v>
      </c>
      <c r="B28" s="87"/>
      <c r="C28" s="88" t="s">
        <v>269</v>
      </c>
      <c r="D28" s="89"/>
      <c r="E28" s="30">
        <v>10444</v>
      </c>
      <c r="F28" s="30">
        <v>7356</v>
      </c>
      <c r="G28" s="91">
        <f t="shared" si="1"/>
        <v>3088</v>
      </c>
    </row>
    <row r="29" spans="1:7" ht="12.75">
      <c r="A29" s="72" t="s">
        <v>257</v>
      </c>
      <c r="B29" s="73" t="s">
        <v>10</v>
      </c>
      <c r="C29" s="74" t="s">
        <v>270</v>
      </c>
      <c r="D29" s="75"/>
      <c r="E29" s="84">
        <f>E30</f>
        <v>481121</v>
      </c>
      <c r="F29" s="84">
        <f>F30</f>
        <v>332211.73</v>
      </c>
      <c r="G29" s="85">
        <f t="shared" si="1"/>
        <v>148909.27000000002</v>
      </c>
    </row>
    <row r="30" spans="1:7" ht="12.75">
      <c r="A30" s="86" t="s">
        <v>257</v>
      </c>
      <c r="B30" s="87" t="s">
        <v>10</v>
      </c>
      <c r="C30" s="88" t="s">
        <v>271</v>
      </c>
      <c r="D30" s="89"/>
      <c r="E30" s="30">
        <v>481121</v>
      </c>
      <c r="F30" s="30">
        <v>332211.73</v>
      </c>
      <c r="G30" s="91">
        <f t="shared" si="1"/>
        <v>148909.27000000002</v>
      </c>
    </row>
    <row r="31" spans="1:7" ht="12.75" hidden="1">
      <c r="A31" s="86" t="s">
        <v>272</v>
      </c>
      <c r="B31" s="87"/>
      <c r="C31" s="88" t="s">
        <v>273</v>
      </c>
      <c r="D31" s="89"/>
      <c r="E31" s="30"/>
      <c r="F31" s="90"/>
      <c r="G31" s="91"/>
    </row>
    <row r="32" spans="1:7" ht="12.75" hidden="1">
      <c r="A32" s="86" t="s">
        <v>274</v>
      </c>
      <c r="B32" s="87"/>
      <c r="C32" s="88" t="s">
        <v>275</v>
      </c>
      <c r="D32" s="89"/>
      <c r="E32" s="30"/>
      <c r="F32" s="90"/>
      <c r="G32" s="91">
        <f aca="true" t="shared" si="2" ref="G32:G39">E32-F32</f>
        <v>0</v>
      </c>
    </row>
    <row r="33" spans="1:7" ht="12.75">
      <c r="A33" s="86" t="s">
        <v>251</v>
      </c>
      <c r="B33" s="87"/>
      <c r="C33" s="74" t="s">
        <v>276</v>
      </c>
      <c r="D33" s="75"/>
      <c r="E33" s="84">
        <f>E34+E44</f>
        <v>445238.93</v>
      </c>
      <c r="F33" s="84">
        <f>F34+F44</f>
        <v>354100.33999999997</v>
      </c>
      <c r="G33" s="85">
        <f t="shared" si="2"/>
        <v>91138.59000000003</v>
      </c>
    </row>
    <row r="34" spans="1:7" ht="12.75">
      <c r="A34" s="86" t="s">
        <v>277</v>
      </c>
      <c r="B34" s="87" t="s">
        <v>10</v>
      </c>
      <c r="C34" s="74" t="s">
        <v>278</v>
      </c>
      <c r="D34" s="75"/>
      <c r="E34" s="84">
        <f>E35+E38+E39+E40+E43+E37</f>
        <v>307887.93</v>
      </c>
      <c r="F34" s="84">
        <f>F35+F38+F39+F40+F43+F37</f>
        <v>249566.84</v>
      </c>
      <c r="G34" s="85">
        <f t="shared" si="2"/>
        <v>58321.09</v>
      </c>
    </row>
    <row r="35" spans="1:7" ht="12.75">
      <c r="A35" s="86" t="s">
        <v>279</v>
      </c>
      <c r="B35" s="87" t="s">
        <v>10</v>
      </c>
      <c r="C35" s="88" t="s">
        <v>280</v>
      </c>
      <c r="D35" s="89"/>
      <c r="E35" s="30">
        <v>25000</v>
      </c>
      <c r="F35" s="30">
        <v>15797.48</v>
      </c>
      <c r="G35" s="91">
        <f t="shared" si="2"/>
        <v>9202.52</v>
      </c>
    </row>
    <row r="36" spans="1:7" ht="12.75" hidden="1">
      <c r="A36" s="86" t="s">
        <v>281</v>
      </c>
      <c r="B36" s="87" t="s">
        <v>10</v>
      </c>
      <c r="C36" s="88" t="s">
        <v>282</v>
      </c>
      <c r="D36" s="89"/>
      <c r="E36" s="30"/>
      <c r="F36" s="30">
        <v>0</v>
      </c>
      <c r="G36" s="91">
        <f t="shared" si="2"/>
        <v>0</v>
      </c>
    </row>
    <row r="37" spans="1:7" ht="12.75">
      <c r="A37" s="86" t="s">
        <v>281</v>
      </c>
      <c r="B37" s="87"/>
      <c r="C37" s="88" t="s">
        <v>283</v>
      </c>
      <c r="D37" s="89"/>
      <c r="E37" s="30">
        <v>60000</v>
      </c>
      <c r="F37" s="30">
        <v>60000</v>
      </c>
      <c r="G37" s="91">
        <f t="shared" si="2"/>
        <v>0</v>
      </c>
    </row>
    <row r="38" spans="1:7" ht="12.75">
      <c r="A38" s="86" t="s">
        <v>284</v>
      </c>
      <c r="B38" s="87" t="s">
        <v>10</v>
      </c>
      <c r="C38" s="88" t="s">
        <v>285</v>
      </c>
      <c r="D38" s="89"/>
      <c r="E38" s="30">
        <v>2300</v>
      </c>
      <c r="F38" s="30">
        <v>914.7</v>
      </c>
      <c r="G38" s="91">
        <f t="shared" si="2"/>
        <v>1385.3</v>
      </c>
    </row>
    <row r="39" spans="1:7" ht="12.75">
      <c r="A39" s="86" t="s">
        <v>286</v>
      </c>
      <c r="B39" s="87" t="s">
        <v>10</v>
      </c>
      <c r="C39" s="88" t="s">
        <v>287</v>
      </c>
      <c r="D39" s="89"/>
      <c r="E39" s="30">
        <v>21147.77</v>
      </c>
      <c r="F39" s="30">
        <v>18621</v>
      </c>
      <c r="G39" s="91">
        <f t="shared" si="2"/>
        <v>2526.7700000000004</v>
      </c>
    </row>
    <row r="40" spans="1:7" ht="12.75">
      <c r="A40" s="86" t="s">
        <v>288</v>
      </c>
      <c r="B40" s="87" t="s">
        <v>10</v>
      </c>
      <c r="C40" s="88" t="s">
        <v>289</v>
      </c>
      <c r="D40" s="89"/>
      <c r="E40" s="30">
        <v>199440.16</v>
      </c>
      <c r="F40" s="90">
        <v>154233.66</v>
      </c>
      <c r="G40" s="91">
        <f aca="true" t="shared" si="3" ref="G38:G45">E40-F40</f>
        <v>45206.5</v>
      </c>
    </row>
    <row r="41" spans="1:7" ht="12.75" hidden="1">
      <c r="A41" s="86" t="s">
        <v>290</v>
      </c>
      <c r="B41" s="87"/>
      <c r="C41" s="88" t="s">
        <v>291</v>
      </c>
      <c r="D41" s="89"/>
      <c r="E41" s="30">
        <v>0</v>
      </c>
      <c r="F41" s="90"/>
      <c r="G41" s="91">
        <f t="shared" si="3"/>
        <v>0</v>
      </c>
    </row>
    <row r="42" spans="1:7" ht="12.75" hidden="1">
      <c r="A42" s="86"/>
      <c r="B42" s="87" t="s">
        <v>10</v>
      </c>
      <c r="C42" s="88"/>
      <c r="D42" s="89"/>
      <c r="E42" s="30">
        <v>0</v>
      </c>
      <c r="F42" s="90"/>
      <c r="G42" s="91">
        <f t="shared" si="3"/>
        <v>0</v>
      </c>
    </row>
    <row r="43" spans="1:7" ht="12.75">
      <c r="A43" s="86" t="s">
        <v>290</v>
      </c>
      <c r="B43" s="87" t="s">
        <v>10</v>
      </c>
      <c r="C43" s="88" t="s">
        <v>292</v>
      </c>
      <c r="D43" s="89"/>
      <c r="E43" s="30">
        <v>0</v>
      </c>
      <c r="F43" s="30">
        <v>0</v>
      </c>
      <c r="G43" s="30">
        <v>0</v>
      </c>
    </row>
    <row r="44" spans="1:7" ht="12.75">
      <c r="A44" s="86" t="s">
        <v>293</v>
      </c>
      <c r="B44" s="87" t="s">
        <v>10</v>
      </c>
      <c r="C44" s="74" t="s">
        <v>294</v>
      </c>
      <c r="D44" s="75"/>
      <c r="E44" s="84">
        <f>E45+E46</f>
        <v>137351</v>
      </c>
      <c r="F44" s="84">
        <f>F45+F46</f>
        <v>104533.5</v>
      </c>
      <c r="G44" s="85">
        <f t="shared" si="3"/>
        <v>32817.5</v>
      </c>
    </row>
    <row r="45" spans="1:7" ht="12.75">
      <c r="A45" s="86" t="s">
        <v>295</v>
      </c>
      <c r="B45" s="87" t="s">
        <v>10</v>
      </c>
      <c r="C45" s="88" t="s">
        <v>296</v>
      </c>
      <c r="D45" s="89"/>
      <c r="E45" s="30">
        <v>0</v>
      </c>
      <c r="F45" s="30">
        <v>0</v>
      </c>
      <c r="G45" s="30">
        <v>0</v>
      </c>
    </row>
    <row r="46" spans="1:7" ht="12.75">
      <c r="A46" s="86" t="s">
        <v>297</v>
      </c>
      <c r="B46" s="87"/>
      <c r="C46" s="88" t="s">
        <v>298</v>
      </c>
      <c r="D46" s="89"/>
      <c r="E46" s="30">
        <f>E47+E48+E49</f>
        <v>137351</v>
      </c>
      <c r="F46" s="92">
        <f>F48+F49+F47</f>
        <v>104533.5</v>
      </c>
      <c r="G46" s="30">
        <f>E46-F46</f>
        <v>32817.5</v>
      </c>
    </row>
    <row r="47" spans="1:7" ht="12.75">
      <c r="A47" s="86" t="s">
        <v>297</v>
      </c>
      <c r="B47" s="87"/>
      <c r="C47" s="88" t="s">
        <v>299</v>
      </c>
      <c r="D47" s="89"/>
      <c r="E47" s="30">
        <v>99814</v>
      </c>
      <c r="F47" s="90">
        <v>74765</v>
      </c>
      <c r="G47" s="30">
        <f>E47-F47</f>
        <v>25049</v>
      </c>
    </row>
    <row r="48" spans="1:7" ht="12.75">
      <c r="A48" s="86" t="s">
        <v>297</v>
      </c>
      <c r="B48" s="87"/>
      <c r="C48" s="88" t="s">
        <v>300</v>
      </c>
      <c r="D48" s="89"/>
      <c r="E48" s="30">
        <v>0</v>
      </c>
      <c r="F48" s="90">
        <v>0</v>
      </c>
      <c r="G48" s="30">
        <v>0</v>
      </c>
    </row>
    <row r="49" spans="1:7" ht="12.75">
      <c r="A49" s="86" t="s">
        <v>297</v>
      </c>
      <c r="B49" s="87" t="s">
        <v>10</v>
      </c>
      <c r="C49" s="88" t="s">
        <v>301</v>
      </c>
      <c r="D49" s="89"/>
      <c r="E49" s="30">
        <v>37537</v>
      </c>
      <c r="F49" s="30">
        <v>29768.5</v>
      </c>
      <c r="G49" s="91">
        <f>E49-F49</f>
        <v>7768.5</v>
      </c>
    </row>
    <row r="50" spans="1:7" ht="42" hidden="1">
      <c r="A50" s="72" t="s">
        <v>259</v>
      </c>
      <c r="B50" s="87"/>
      <c r="C50" s="74" t="s">
        <v>302</v>
      </c>
      <c r="D50" s="89"/>
      <c r="E50" s="84">
        <f>E51</f>
        <v>0</v>
      </c>
      <c r="F50" s="30">
        <v>0</v>
      </c>
      <c r="G50" s="91"/>
    </row>
    <row r="51" spans="1:7" ht="12.75" hidden="1">
      <c r="A51" s="86" t="s">
        <v>251</v>
      </c>
      <c r="B51" s="87"/>
      <c r="C51" s="88" t="s">
        <v>303</v>
      </c>
      <c r="D51" s="89"/>
      <c r="E51" s="30">
        <f>E52</f>
        <v>0</v>
      </c>
      <c r="F51" s="30">
        <v>0</v>
      </c>
      <c r="G51" s="91"/>
    </row>
    <row r="52" spans="1:7" ht="12.75" hidden="1">
      <c r="A52" s="86" t="s">
        <v>277</v>
      </c>
      <c r="B52" s="87"/>
      <c r="C52" s="88" t="s">
        <v>304</v>
      </c>
      <c r="D52" s="89"/>
      <c r="E52" s="30">
        <f>E53</f>
        <v>0</v>
      </c>
      <c r="F52" s="30">
        <v>0</v>
      </c>
      <c r="G52" s="91"/>
    </row>
    <row r="53" spans="1:7" ht="12.75" hidden="1">
      <c r="A53" s="86" t="s">
        <v>286</v>
      </c>
      <c r="B53" s="87"/>
      <c r="C53" s="88" t="s">
        <v>305</v>
      </c>
      <c r="D53" s="89"/>
      <c r="E53" s="30"/>
      <c r="F53" s="30">
        <v>0</v>
      </c>
      <c r="G53" s="91">
        <f>E53-F53</f>
        <v>0</v>
      </c>
    </row>
    <row r="54" spans="1:7" ht="42" hidden="1">
      <c r="A54" s="72" t="s">
        <v>259</v>
      </c>
      <c r="B54" s="87"/>
      <c r="C54" s="74" t="s">
        <v>306</v>
      </c>
      <c r="D54" s="89"/>
      <c r="E54" s="84">
        <f>E55</f>
        <v>0</v>
      </c>
      <c r="F54" s="30">
        <v>0</v>
      </c>
      <c r="G54" s="91">
        <f>E54-F54</f>
        <v>0</v>
      </c>
    </row>
    <row r="55" spans="1:7" ht="12.75" hidden="1">
      <c r="A55" s="86" t="s">
        <v>251</v>
      </c>
      <c r="B55" s="87"/>
      <c r="C55" s="88" t="s">
        <v>307</v>
      </c>
      <c r="D55" s="89"/>
      <c r="E55" s="30">
        <f>E56</f>
        <v>0</v>
      </c>
      <c r="F55" s="30">
        <v>0</v>
      </c>
      <c r="G55" s="91"/>
    </row>
    <row r="56" spans="1:7" ht="12.75" hidden="1">
      <c r="A56" s="86" t="s">
        <v>277</v>
      </c>
      <c r="B56" s="87"/>
      <c r="C56" s="88" t="s">
        <v>308</v>
      </c>
      <c r="D56" s="89"/>
      <c r="E56" s="30">
        <f>E57</f>
        <v>0</v>
      </c>
      <c r="F56" s="30">
        <v>0</v>
      </c>
      <c r="G56" s="91"/>
    </row>
    <row r="57" spans="1:7" ht="12.75" hidden="1">
      <c r="A57" s="86" t="s">
        <v>286</v>
      </c>
      <c r="B57" s="87"/>
      <c r="C57" s="88" t="s">
        <v>309</v>
      </c>
      <c r="D57" s="89"/>
      <c r="E57" s="30"/>
      <c r="F57" s="30">
        <v>0</v>
      </c>
      <c r="G57" s="91"/>
    </row>
    <row r="58" spans="1:7" ht="12.75" hidden="1">
      <c r="A58" s="72" t="s">
        <v>310</v>
      </c>
      <c r="B58" s="87"/>
      <c r="C58" s="74" t="s">
        <v>311</v>
      </c>
      <c r="D58" s="75"/>
      <c r="E58" s="84"/>
      <c r="F58" s="30">
        <v>0</v>
      </c>
      <c r="G58" s="91"/>
    </row>
    <row r="59" spans="1:7" ht="12.75" hidden="1">
      <c r="A59" s="86" t="s">
        <v>312</v>
      </c>
      <c r="B59" s="87"/>
      <c r="C59" s="88" t="s">
        <v>313</v>
      </c>
      <c r="D59" s="89"/>
      <c r="E59" s="30"/>
      <c r="F59" s="30">
        <v>0</v>
      </c>
      <c r="G59" s="91"/>
    </row>
    <row r="60" spans="1:7" ht="12.75" hidden="1">
      <c r="A60" s="86" t="s">
        <v>290</v>
      </c>
      <c r="B60" s="87"/>
      <c r="C60" s="88" t="s">
        <v>314</v>
      </c>
      <c r="D60" s="89"/>
      <c r="E60" s="30"/>
      <c r="F60" s="30">
        <v>0</v>
      </c>
      <c r="G60" s="91"/>
    </row>
    <row r="61" spans="1:7" ht="12.75" hidden="1">
      <c r="A61" s="86" t="s">
        <v>290</v>
      </c>
      <c r="B61" s="87"/>
      <c r="C61" s="88" t="s">
        <v>291</v>
      </c>
      <c r="D61" s="89"/>
      <c r="E61" s="30"/>
      <c r="F61" s="30">
        <v>0</v>
      </c>
      <c r="G61" s="91"/>
    </row>
    <row r="62" spans="1:7" ht="12.75">
      <c r="A62" s="72" t="s">
        <v>284</v>
      </c>
      <c r="B62" s="73" t="s">
        <v>10</v>
      </c>
      <c r="C62" s="74" t="s">
        <v>315</v>
      </c>
      <c r="D62" s="75"/>
      <c r="E62" s="76">
        <f>E63</f>
        <v>215300</v>
      </c>
      <c r="F62" s="76">
        <f>F63</f>
        <v>125219.65</v>
      </c>
      <c r="G62" s="85">
        <f>E62-F62</f>
        <v>90080.35</v>
      </c>
    </row>
    <row r="63" spans="1:7" ht="12.75">
      <c r="A63" s="86" t="s">
        <v>284</v>
      </c>
      <c r="B63" s="87" t="s">
        <v>10</v>
      </c>
      <c r="C63" s="88" t="s">
        <v>315</v>
      </c>
      <c r="D63" s="89"/>
      <c r="E63" s="30">
        <v>215300</v>
      </c>
      <c r="F63" s="30">
        <v>125219.65</v>
      </c>
      <c r="G63" s="91">
        <f>E63-F63</f>
        <v>90080.35</v>
      </c>
    </row>
    <row r="64" spans="1:7" ht="12.75">
      <c r="A64" s="86" t="s">
        <v>277</v>
      </c>
      <c r="B64" s="93"/>
      <c r="C64" s="94" t="s">
        <v>316</v>
      </c>
      <c r="D64" s="95"/>
      <c r="E64" s="84">
        <f>E65+E66</f>
        <v>10000</v>
      </c>
      <c r="F64" s="84">
        <f>F65</f>
        <v>850</v>
      </c>
      <c r="G64" s="85">
        <f>G65+G66</f>
        <v>9150</v>
      </c>
    </row>
    <row r="65" spans="1:7" ht="12.75">
      <c r="A65" s="96" t="s">
        <v>290</v>
      </c>
      <c r="B65" s="97"/>
      <c r="C65" s="98" t="s">
        <v>317</v>
      </c>
      <c r="D65" s="99"/>
      <c r="E65" s="100">
        <v>850</v>
      </c>
      <c r="F65" s="30">
        <v>850</v>
      </c>
      <c r="G65" s="101">
        <f aca="true" t="shared" si="4" ref="G65:G70">E65-F65</f>
        <v>0</v>
      </c>
    </row>
    <row r="66" spans="1:7" ht="12.75">
      <c r="A66" s="86" t="s">
        <v>290</v>
      </c>
      <c r="B66" s="102"/>
      <c r="C66" s="103" t="s">
        <v>318</v>
      </c>
      <c r="D66" s="104"/>
      <c r="E66" s="30">
        <v>9150</v>
      </c>
      <c r="F66" s="30">
        <v>0</v>
      </c>
      <c r="G66" s="91">
        <f t="shared" si="4"/>
        <v>9150</v>
      </c>
    </row>
    <row r="67" spans="1:7" ht="12.75">
      <c r="A67" s="86" t="s">
        <v>251</v>
      </c>
      <c r="B67" s="87" t="s">
        <v>10</v>
      </c>
      <c r="C67" s="74" t="s">
        <v>319</v>
      </c>
      <c r="D67" s="75"/>
      <c r="E67" s="84">
        <f>E68</f>
        <v>992558</v>
      </c>
      <c r="F67" s="84">
        <f>F68+F71</f>
        <v>750745.89</v>
      </c>
      <c r="G67" s="85">
        <f t="shared" si="4"/>
        <v>241812.11</v>
      </c>
    </row>
    <row r="68" spans="1:7" ht="22.5">
      <c r="A68" s="86" t="s">
        <v>253</v>
      </c>
      <c r="B68" s="87" t="s">
        <v>10</v>
      </c>
      <c r="C68" s="88" t="s">
        <v>320</v>
      </c>
      <c r="D68" s="89"/>
      <c r="E68" s="30">
        <f>E69+E70+E71</f>
        <v>992558</v>
      </c>
      <c r="F68" s="30">
        <f>F69+F70</f>
        <v>577110.5</v>
      </c>
      <c r="G68" s="91">
        <f t="shared" si="4"/>
        <v>415447.5</v>
      </c>
    </row>
    <row r="69" spans="1:7" ht="12.75">
      <c r="A69" s="86" t="s">
        <v>255</v>
      </c>
      <c r="B69" s="87" t="s">
        <v>10</v>
      </c>
      <c r="C69" s="88" t="s">
        <v>321</v>
      </c>
      <c r="D69" s="89"/>
      <c r="E69" s="30">
        <v>760170.99</v>
      </c>
      <c r="F69" s="30">
        <v>574951.49</v>
      </c>
      <c r="G69" s="91">
        <f t="shared" si="4"/>
        <v>185219.5</v>
      </c>
    </row>
    <row r="70" spans="1:7" ht="12.75">
      <c r="A70" s="86" t="s">
        <v>255</v>
      </c>
      <c r="B70" s="87" t="s">
        <v>10</v>
      </c>
      <c r="C70" s="88" t="s">
        <v>322</v>
      </c>
      <c r="D70" s="89"/>
      <c r="E70" s="30">
        <v>2159.01</v>
      </c>
      <c r="F70" s="30">
        <v>2159.01</v>
      </c>
      <c r="G70" s="91">
        <f t="shared" si="4"/>
        <v>0</v>
      </c>
    </row>
    <row r="71" spans="1:7" ht="12.75">
      <c r="A71" s="72" t="s">
        <v>257</v>
      </c>
      <c r="B71" s="73" t="s">
        <v>10</v>
      </c>
      <c r="C71" s="74" t="s">
        <v>323</v>
      </c>
      <c r="D71" s="75"/>
      <c r="E71" s="84">
        <f>E72</f>
        <v>230228</v>
      </c>
      <c r="F71" s="84">
        <f>F72</f>
        <v>173635.39</v>
      </c>
      <c r="G71" s="85">
        <f>G72</f>
        <v>56592.609999999986</v>
      </c>
    </row>
    <row r="72" spans="1:7" ht="12.75">
      <c r="A72" s="86" t="s">
        <v>257</v>
      </c>
      <c r="B72" s="87" t="s">
        <v>10</v>
      </c>
      <c r="C72" s="88" t="s">
        <v>324</v>
      </c>
      <c r="D72" s="89"/>
      <c r="E72" s="30">
        <v>230228</v>
      </c>
      <c r="F72" s="30">
        <v>173635.39</v>
      </c>
      <c r="G72" s="91">
        <f aca="true" t="shared" si="5" ref="G71:G76">E72-F72</f>
        <v>56592.609999999986</v>
      </c>
    </row>
    <row r="73" spans="1:7" ht="12.75">
      <c r="A73" s="86" t="s">
        <v>251</v>
      </c>
      <c r="B73" s="87" t="s">
        <v>10</v>
      </c>
      <c r="C73" s="74" t="s">
        <v>325</v>
      </c>
      <c r="D73" s="75"/>
      <c r="E73" s="84">
        <f>E75+E76</f>
        <v>207609</v>
      </c>
      <c r="F73" s="105">
        <f>F75+F76</f>
        <v>143305.19</v>
      </c>
      <c r="G73" s="85">
        <f t="shared" si="5"/>
        <v>64303.81</v>
      </c>
    </row>
    <row r="74" spans="1:7" ht="22.5">
      <c r="A74" s="86" t="s">
        <v>253</v>
      </c>
      <c r="B74" s="87"/>
      <c r="C74" s="88" t="s">
        <v>326</v>
      </c>
      <c r="D74" s="89"/>
      <c r="E74" s="84">
        <f>E75+E76</f>
        <v>207609</v>
      </c>
      <c r="F74" s="105">
        <f>F75+F76</f>
        <v>143305.19</v>
      </c>
      <c r="G74" s="85">
        <f t="shared" si="5"/>
        <v>64303.81</v>
      </c>
    </row>
    <row r="75" spans="1:7" ht="12.75">
      <c r="A75" s="86" t="s">
        <v>255</v>
      </c>
      <c r="B75" s="87" t="s">
        <v>10</v>
      </c>
      <c r="C75" s="88" t="s">
        <v>327</v>
      </c>
      <c r="D75" s="89"/>
      <c r="E75" s="30">
        <v>159454</v>
      </c>
      <c r="F75" s="90">
        <v>110065.43</v>
      </c>
      <c r="G75" s="91">
        <f t="shared" si="5"/>
        <v>49388.57000000001</v>
      </c>
    </row>
    <row r="76" spans="1:7" ht="12.75">
      <c r="A76" s="86" t="s">
        <v>257</v>
      </c>
      <c r="B76" s="87" t="s">
        <v>10</v>
      </c>
      <c r="C76" s="88" t="s">
        <v>328</v>
      </c>
      <c r="D76" s="89"/>
      <c r="E76" s="30">
        <v>48155</v>
      </c>
      <c r="F76" s="30">
        <v>33239.76</v>
      </c>
      <c r="G76" s="91">
        <f t="shared" si="5"/>
        <v>14915.239999999998</v>
      </c>
    </row>
    <row r="77" spans="1:7" ht="12.75">
      <c r="A77" s="86" t="s">
        <v>251</v>
      </c>
      <c r="B77" s="87" t="s">
        <v>10</v>
      </c>
      <c r="C77" s="74" t="s">
        <v>329</v>
      </c>
      <c r="D77" s="75"/>
      <c r="E77" s="84">
        <f>E78</f>
        <v>0</v>
      </c>
      <c r="F77" s="84">
        <f>F78</f>
        <v>0</v>
      </c>
      <c r="G77" s="101">
        <v>0</v>
      </c>
    </row>
    <row r="78" spans="1:7" ht="12.75">
      <c r="A78" s="86" t="s">
        <v>277</v>
      </c>
      <c r="B78" s="87"/>
      <c r="C78" s="88" t="s">
        <v>329</v>
      </c>
      <c r="D78" s="89"/>
      <c r="E78" s="30">
        <f>E79</f>
        <v>0</v>
      </c>
      <c r="F78" s="30">
        <f>F79</f>
        <v>0</v>
      </c>
      <c r="G78" s="101">
        <v>0</v>
      </c>
    </row>
    <row r="79" spans="1:7" ht="12.75">
      <c r="A79" s="86" t="s">
        <v>288</v>
      </c>
      <c r="B79" s="87"/>
      <c r="C79" s="88" t="s">
        <v>329</v>
      </c>
      <c r="D79" s="89"/>
      <c r="E79" s="30">
        <v>0</v>
      </c>
      <c r="F79" s="30">
        <v>0</v>
      </c>
      <c r="G79" s="101">
        <v>0</v>
      </c>
    </row>
    <row r="80" spans="1:7" ht="12.75">
      <c r="A80" s="106" t="s">
        <v>330</v>
      </c>
      <c r="B80" s="87"/>
      <c r="C80" s="74" t="s">
        <v>331</v>
      </c>
      <c r="D80" s="75"/>
      <c r="E80" s="84">
        <f>E81</f>
        <v>7000</v>
      </c>
      <c r="F80" s="84">
        <v>0</v>
      </c>
      <c r="G80" s="85">
        <f>E80-F80</f>
        <v>7000</v>
      </c>
    </row>
    <row r="81" spans="1:7" ht="12.75">
      <c r="A81" s="86" t="s">
        <v>290</v>
      </c>
      <c r="B81" s="87"/>
      <c r="C81" s="88" t="s">
        <v>332</v>
      </c>
      <c r="D81" s="89"/>
      <c r="E81" s="30">
        <f>E82</f>
        <v>7000</v>
      </c>
      <c r="F81" s="30">
        <v>0</v>
      </c>
      <c r="G81" s="91">
        <f>E81-F81</f>
        <v>7000</v>
      </c>
    </row>
    <row r="82" spans="1:7" ht="12.75">
      <c r="A82" s="86" t="s">
        <v>290</v>
      </c>
      <c r="B82" s="87"/>
      <c r="C82" s="88" t="s">
        <v>333</v>
      </c>
      <c r="D82" s="89"/>
      <c r="E82" s="30">
        <v>7000</v>
      </c>
      <c r="F82" s="30">
        <v>0</v>
      </c>
      <c r="G82" s="91">
        <f>E82-F82</f>
        <v>7000</v>
      </c>
    </row>
    <row r="83" spans="1:7" ht="31.5">
      <c r="A83" s="72" t="s">
        <v>334</v>
      </c>
      <c r="B83" s="87"/>
      <c r="C83" s="74" t="s">
        <v>335</v>
      </c>
      <c r="D83" s="75"/>
      <c r="E83" s="84">
        <f>E85</f>
        <v>1405</v>
      </c>
      <c r="F83" s="84">
        <f>F84</f>
        <v>1365</v>
      </c>
      <c r="G83" s="84">
        <f>E83-F83</f>
        <v>40</v>
      </c>
    </row>
    <row r="84" spans="1:7" ht="12.75">
      <c r="A84" s="86" t="s">
        <v>277</v>
      </c>
      <c r="B84" s="87"/>
      <c r="C84" s="88" t="s">
        <v>336</v>
      </c>
      <c r="D84" s="89"/>
      <c r="E84" s="30">
        <f>E85</f>
        <v>1405</v>
      </c>
      <c r="F84" s="30">
        <f>F85</f>
        <v>1365</v>
      </c>
      <c r="G84" s="30">
        <f>G85</f>
        <v>40</v>
      </c>
    </row>
    <row r="85" spans="1:7" ht="12.75">
      <c r="A85" s="86" t="s">
        <v>290</v>
      </c>
      <c r="B85" s="87"/>
      <c r="C85" s="88" t="s">
        <v>337</v>
      </c>
      <c r="D85" s="89"/>
      <c r="E85" s="30">
        <v>1405</v>
      </c>
      <c r="F85" s="30">
        <v>1365</v>
      </c>
      <c r="G85" s="30">
        <f>E85-F85</f>
        <v>40</v>
      </c>
    </row>
    <row r="86" spans="1:7" ht="12.75" hidden="1">
      <c r="A86" s="86"/>
      <c r="B86" s="87"/>
      <c r="C86" s="88"/>
      <c r="D86" s="89"/>
      <c r="E86" s="30"/>
      <c r="F86" s="90"/>
      <c r="G86" s="91"/>
    </row>
    <row r="87" spans="1:7" ht="12.75">
      <c r="A87" s="72" t="s">
        <v>338</v>
      </c>
      <c r="B87" s="87"/>
      <c r="C87" s="74" t="s">
        <v>339</v>
      </c>
      <c r="D87" s="75"/>
      <c r="E87" s="84">
        <f>E88</f>
        <v>10000</v>
      </c>
      <c r="F87" s="84">
        <f>F88</f>
        <v>2500</v>
      </c>
      <c r="G87" s="84">
        <f>G88</f>
        <v>7500</v>
      </c>
    </row>
    <row r="88" spans="1:7" ht="12.75">
      <c r="A88" s="86" t="s">
        <v>277</v>
      </c>
      <c r="B88" s="87"/>
      <c r="C88" s="88" t="s">
        <v>340</v>
      </c>
      <c r="D88" s="89"/>
      <c r="E88" s="30">
        <f>E89</f>
        <v>10000</v>
      </c>
      <c r="F88" s="30">
        <f aca="true" t="shared" si="6" ref="F88:F94">F89</f>
        <v>2500</v>
      </c>
      <c r="G88" s="30">
        <f>G89</f>
        <v>7500</v>
      </c>
    </row>
    <row r="89" spans="1:7" ht="12.75">
      <c r="A89" s="86" t="s">
        <v>265</v>
      </c>
      <c r="B89" s="87"/>
      <c r="C89" s="88" t="s">
        <v>341</v>
      </c>
      <c r="D89" s="89"/>
      <c r="E89" s="30">
        <v>10000</v>
      </c>
      <c r="F89" s="30">
        <v>2500</v>
      </c>
      <c r="G89" s="30">
        <f>E89-F89</f>
        <v>7500</v>
      </c>
    </row>
    <row r="90" spans="1:7" ht="12.75">
      <c r="A90" s="72" t="s">
        <v>342</v>
      </c>
      <c r="B90" s="73"/>
      <c r="C90" s="74" t="s">
        <v>343</v>
      </c>
      <c r="D90" s="75"/>
      <c r="E90" s="84">
        <f>E91</f>
        <v>3000</v>
      </c>
      <c r="F90" s="84">
        <f>F92</f>
        <v>3000</v>
      </c>
      <c r="G90" s="84">
        <f>G91</f>
        <v>0</v>
      </c>
    </row>
    <row r="91" spans="1:7" ht="12.75">
      <c r="A91" s="86" t="s">
        <v>297</v>
      </c>
      <c r="B91" s="87"/>
      <c r="C91" s="88" t="s">
        <v>344</v>
      </c>
      <c r="D91" s="89"/>
      <c r="E91" s="30">
        <f>E92</f>
        <v>3000</v>
      </c>
      <c r="F91" s="30">
        <f t="shared" si="6"/>
        <v>3000</v>
      </c>
      <c r="G91" s="30">
        <f>G92</f>
        <v>0</v>
      </c>
    </row>
    <row r="92" spans="1:7" ht="12.75">
      <c r="A92" s="86" t="s">
        <v>297</v>
      </c>
      <c r="B92" s="87"/>
      <c r="C92" s="88" t="s">
        <v>345</v>
      </c>
      <c r="D92" s="89"/>
      <c r="E92" s="30">
        <v>3000</v>
      </c>
      <c r="F92" s="30">
        <v>3000</v>
      </c>
      <c r="G92" s="30">
        <f>E92-F92</f>
        <v>0</v>
      </c>
    </row>
    <row r="93" spans="1:7" ht="12.75">
      <c r="A93" s="72" t="s">
        <v>338</v>
      </c>
      <c r="B93" s="87"/>
      <c r="C93" s="74" t="s">
        <v>346</v>
      </c>
      <c r="D93" s="75"/>
      <c r="E93" s="84">
        <f>E94+E95</f>
        <v>0</v>
      </c>
      <c r="F93" s="84">
        <f t="shared" si="6"/>
        <v>0</v>
      </c>
      <c r="G93" s="84">
        <f>E93-F93</f>
        <v>0</v>
      </c>
    </row>
    <row r="94" spans="1:7" ht="12.75">
      <c r="A94" s="86" t="s">
        <v>277</v>
      </c>
      <c r="B94" s="87"/>
      <c r="C94" s="88" t="s">
        <v>347</v>
      </c>
      <c r="D94" s="89"/>
      <c r="E94" s="30">
        <v>0</v>
      </c>
      <c r="F94" s="30">
        <f t="shared" si="6"/>
        <v>0</v>
      </c>
      <c r="G94" s="30">
        <f>E94-F94</f>
        <v>0</v>
      </c>
    </row>
    <row r="95" spans="1:7" ht="12.75">
      <c r="A95" s="86" t="s">
        <v>265</v>
      </c>
      <c r="B95" s="87"/>
      <c r="C95" s="88" t="s">
        <v>348</v>
      </c>
      <c r="D95" s="89"/>
      <c r="E95" s="30">
        <v>0</v>
      </c>
      <c r="F95" s="30">
        <v>0</v>
      </c>
      <c r="G95" s="30">
        <f>E95-F95</f>
        <v>0</v>
      </c>
    </row>
    <row r="96" spans="1:7" ht="12.75">
      <c r="A96" s="72" t="s">
        <v>338</v>
      </c>
      <c r="B96" s="73"/>
      <c r="C96" s="74" t="s">
        <v>349</v>
      </c>
      <c r="D96" s="75"/>
      <c r="E96" s="84">
        <f>E97</f>
        <v>2000</v>
      </c>
      <c r="F96" s="84">
        <f>F98</f>
        <v>0</v>
      </c>
      <c r="G96" s="30">
        <f>G97</f>
        <v>2000</v>
      </c>
    </row>
    <row r="97" spans="1:7" ht="12.75">
      <c r="A97" s="86" t="s">
        <v>293</v>
      </c>
      <c r="B97" s="87"/>
      <c r="C97" s="88" t="s">
        <v>350</v>
      </c>
      <c r="D97" s="89"/>
      <c r="E97" s="30">
        <f>E98</f>
        <v>2000</v>
      </c>
      <c r="F97" s="30">
        <f>F98</f>
        <v>0</v>
      </c>
      <c r="G97" s="30">
        <f>G98</f>
        <v>2000</v>
      </c>
    </row>
    <row r="98" spans="1:7" ht="12.75">
      <c r="A98" s="86" t="s">
        <v>297</v>
      </c>
      <c r="B98" s="87"/>
      <c r="C98" s="88" t="s">
        <v>351</v>
      </c>
      <c r="D98" s="89"/>
      <c r="E98" s="30">
        <v>2000</v>
      </c>
      <c r="F98" s="30">
        <v>0</v>
      </c>
      <c r="G98" s="30">
        <f aca="true" t="shared" si="7" ref="G98:G105">E98-F98</f>
        <v>2000</v>
      </c>
    </row>
    <row r="99" spans="1:7" ht="12.75">
      <c r="A99" s="72" t="s">
        <v>352</v>
      </c>
      <c r="B99" s="73"/>
      <c r="C99" s="74" t="s">
        <v>353</v>
      </c>
      <c r="D99" s="75"/>
      <c r="E99" s="84">
        <f>E100+E104</f>
        <v>177077</v>
      </c>
      <c r="F99" s="84">
        <f>F100+F104</f>
        <v>124570.23</v>
      </c>
      <c r="G99" s="84">
        <f t="shared" si="7"/>
        <v>52506.770000000004</v>
      </c>
    </row>
    <row r="100" spans="1:7" ht="12.75">
      <c r="A100" s="86" t="s">
        <v>251</v>
      </c>
      <c r="B100" s="73"/>
      <c r="C100" s="74" t="s">
        <v>354</v>
      </c>
      <c r="D100" s="75"/>
      <c r="E100" s="84">
        <f>E101</f>
        <v>156393</v>
      </c>
      <c r="F100" s="84">
        <f>F101</f>
        <v>114090.23</v>
      </c>
      <c r="G100" s="84">
        <f t="shared" si="7"/>
        <v>42302.770000000004</v>
      </c>
    </row>
    <row r="101" spans="1:7" ht="22.5">
      <c r="A101" s="86" t="s">
        <v>253</v>
      </c>
      <c r="B101" s="87"/>
      <c r="C101" s="88" t="s">
        <v>354</v>
      </c>
      <c r="D101" s="89"/>
      <c r="E101" s="30">
        <f>E102+E103</f>
        <v>156393</v>
      </c>
      <c r="F101" s="30">
        <f>F102+F103</f>
        <v>114090.23</v>
      </c>
      <c r="G101" s="30">
        <f t="shared" si="7"/>
        <v>42302.770000000004</v>
      </c>
    </row>
    <row r="102" spans="1:7" ht="12.75">
      <c r="A102" s="86" t="s">
        <v>255</v>
      </c>
      <c r="B102" s="87"/>
      <c r="C102" s="88" t="s">
        <v>355</v>
      </c>
      <c r="D102" s="89"/>
      <c r="E102" s="30">
        <v>120117</v>
      </c>
      <c r="F102" s="30">
        <v>87626.97</v>
      </c>
      <c r="G102" s="30">
        <f t="shared" si="7"/>
        <v>32490.03</v>
      </c>
    </row>
    <row r="103" spans="1:7" ht="12.75">
      <c r="A103" s="86" t="s">
        <v>257</v>
      </c>
      <c r="B103" s="87"/>
      <c r="C103" s="107" t="s">
        <v>356</v>
      </c>
      <c r="D103" s="108"/>
      <c r="E103" s="30">
        <v>36276</v>
      </c>
      <c r="F103" s="30">
        <v>26463.26</v>
      </c>
      <c r="G103" s="30">
        <f t="shared" si="7"/>
        <v>9812.740000000002</v>
      </c>
    </row>
    <row r="104" spans="1:7" ht="12.75">
      <c r="A104" s="86" t="s">
        <v>293</v>
      </c>
      <c r="B104" s="73"/>
      <c r="C104" s="74" t="s">
        <v>357</v>
      </c>
      <c r="D104" s="75"/>
      <c r="E104" s="84">
        <f>E106+E109</f>
        <v>20684</v>
      </c>
      <c r="F104" s="84">
        <f>F106+F109</f>
        <v>10480</v>
      </c>
      <c r="G104" s="84">
        <f t="shared" si="7"/>
        <v>10204</v>
      </c>
    </row>
    <row r="105" spans="1:7" ht="12.75" hidden="1">
      <c r="A105" s="86" t="s">
        <v>295</v>
      </c>
      <c r="B105" s="87"/>
      <c r="C105" s="88" t="s">
        <v>358</v>
      </c>
      <c r="D105" s="89"/>
      <c r="E105" s="30"/>
      <c r="F105" s="30">
        <v>0</v>
      </c>
      <c r="G105" s="91">
        <f t="shared" si="7"/>
        <v>0</v>
      </c>
    </row>
    <row r="106" spans="1:7" ht="12.75">
      <c r="A106" s="86" t="s">
        <v>251</v>
      </c>
      <c r="B106" s="87"/>
      <c r="C106" s="88" t="s">
        <v>359</v>
      </c>
      <c r="D106" s="89"/>
      <c r="E106" s="30">
        <f>E107</f>
        <v>0</v>
      </c>
      <c r="F106" s="30">
        <f>F107</f>
        <v>0</v>
      </c>
      <c r="G106" s="30">
        <v>0</v>
      </c>
    </row>
    <row r="107" spans="1:7" ht="12.75">
      <c r="A107" s="86" t="s">
        <v>277</v>
      </c>
      <c r="B107" s="87"/>
      <c r="C107" s="88" t="s">
        <v>360</v>
      </c>
      <c r="D107" s="89"/>
      <c r="E107" s="30">
        <f>E108</f>
        <v>0</v>
      </c>
      <c r="F107" s="30">
        <f>F108</f>
        <v>0</v>
      </c>
      <c r="G107" s="30">
        <v>0</v>
      </c>
    </row>
    <row r="108" spans="1:7" ht="12.75">
      <c r="A108" s="86" t="s">
        <v>288</v>
      </c>
      <c r="B108" s="87"/>
      <c r="C108" s="88" t="s">
        <v>361</v>
      </c>
      <c r="D108" s="89"/>
      <c r="E108" s="30">
        <v>0</v>
      </c>
      <c r="F108" s="30">
        <v>0</v>
      </c>
      <c r="G108" s="30">
        <v>0</v>
      </c>
    </row>
    <row r="109" spans="1:7" ht="12.75">
      <c r="A109" s="86" t="s">
        <v>293</v>
      </c>
      <c r="B109" s="87"/>
      <c r="C109" s="74" t="s">
        <v>362</v>
      </c>
      <c r="D109" s="75"/>
      <c r="E109" s="84">
        <f>E110+E111</f>
        <v>20684</v>
      </c>
      <c r="F109" s="84">
        <f>F110+F111</f>
        <v>10480</v>
      </c>
      <c r="G109" s="84">
        <f>E109-F109</f>
        <v>10204</v>
      </c>
    </row>
    <row r="110" spans="1:7" ht="12.75">
      <c r="A110" s="86" t="s">
        <v>297</v>
      </c>
      <c r="B110" s="87"/>
      <c r="C110" s="88" t="s">
        <v>363</v>
      </c>
      <c r="D110" s="89"/>
      <c r="E110" s="30">
        <v>20684</v>
      </c>
      <c r="F110" s="30">
        <v>10480</v>
      </c>
      <c r="G110" s="30">
        <f>E110-F110</f>
        <v>10204</v>
      </c>
    </row>
    <row r="111" spans="1:7" ht="12.75">
      <c r="A111" s="86" t="s">
        <v>297</v>
      </c>
      <c r="B111" s="87"/>
      <c r="C111" s="88" t="s">
        <v>364</v>
      </c>
      <c r="D111" s="89"/>
      <c r="E111" s="30">
        <v>0</v>
      </c>
      <c r="F111" s="30">
        <v>0</v>
      </c>
      <c r="G111" s="30">
        <f>E111-F111</f>
        <v>0</v>
      </c>
    </row>
    <row r="112" spans="1:7" ht="18" customHeight="1">
      <c r="A112" s="72" t="s">
        <v>365</v>
      </c>
      <c r="B112" s="73" t="s">
        <v>10</v>
      </c>
      <c r="C112" s="74" t="s">
        <v>366</v>
      </c>
      <c r="D112" s="75"/>
      <c r="E112" s="84">
        <f>E113</f>
        <v>1000</v>
      </c>
      <c r="F112" s="84">
        <f>F113</f>
        <v>0</v>
      </c>
      <c r="G112" s="85">
        <f>G113</f>
        <v>1000</v>
      </c>
    </row>
    <row r="113" spans="1:7" ht="12.75">
      <c r="A113" s="86" t="s">
        <v>293</v>
      </c>
      <c r="B113" s="87" t="s">
        <v>10</v>
      </c>
      <c r="C113" s="88" t="s">
        <v>367</v>
      </c>
      <c r="D113" s="89"/>
      <c r="E113" s="30">
        <f>E114</f>
        <v>1000</v>
      </c>
      <c r="F113" s="30">
        <f>F114</f>
        <v>0</v>
      </c>
      <c r="G113" s="91">
        <f>E113-F113</f>
        <v>1000</v>
      </c>
    </row>
    <row r="114" spans="1:7" ht="12.75">
      <c r="A114" s="86" t="s">
        <v>295</v>
      </c>
      <c r="B114" s="87" t="s">
        <v>10</v>
      </c>
      <c r="C114" s="88" t="s">
        <v>368</v>
      </c>
      <c r="D114" s="89"/>
      <c r="E114" s="30">
        <v>1000</v>
      </c>
      <c r="F114" s="30">
        <v>0</v>
      </c>
      <c r="G114" s="91">
        <f>E114-F114</f>
        <v>1000</v>
      </c>
    </row>
    <row r="115" spans="1:7" ht="31.5">
      <c r="A115" s="72" t="s">
        <v>365</v>
      </c>
      <c r="B115" s="87"/>
      <c r="C115" s="74" t="s">
        <v>369</v>
      </c>
      <c r="D115" s="75"/>
      <c r="E115" s="84">
        <f aca="true" t="shared" si="8" ref="E115:G116">E116</f>
        <v>1000</v>
      </c>
      <c r="F115" s="84">
        <f t="shared" si="8"/>
        <v>0</v>
      </c>
      <c r="G115" s="85">
        <f t="shared" si="8"/>
        <v>1000</v>
      </c>
    </row>
    <row r="116" spans="1:7" ht="12.75">
      <c r="A116" s="86" t="s">
        <v>293</v>
      </c>
      <c r="B116" s="87"/>
      <c r="C116" s="88" t="s">
        <v>370</v>
      </c>
      <c r="D116" s="89"/>
      <c r="E116" s="30">
        <f t="shared" si="8"/>
        <v>1000</v>
      </c>
      <c r="F116" s="30">
        <f t="shared" si="8"/>
        <v>0</v>
      </c>
      <c r="G116" s="91">
        <f t="shared" si="8"/>
        <v>1000</v>
      </c>
    </row>
    <row r="117" spans="1:7" ht="12.75">
      <c r="A117" s="86" t="s">
        <v>297</v>
      </c>
      <c r="B117" s="87" t="s">
        <v>10</v>
      </c>
      <c r="C117" s="88" t="s">
        <v>371</v>
      </c>
      <c r="D117" s="89"/>
      <c r="E117" s="30">
        <v>1000</v>
      </c>
      <c r="F117" s="30">
        <v>0</v>
      </c>
      <c r="G117" s="91">
        <f>E117-F117</f>
        <v>1000</v>
      </c>
    </row>
    <row r="118" spans="1:7" ht="31.5" hidden="1">
      <c r="A118" s="72" t="s">
        <v>365</v>
      </c>
      <c r="B118" s="73" t="s">
        <v>10</v>
      </c>
      <c r="C118" s="74" t="s">
        <v>372</v>
      </c>
      <c r="D118" s="75"/>
      <c r="E118" s="84">
        <v>4279</v>
      </c>
      <c r="F118" s="30">
        <v>0</v>
      </c>
      <c r="G118" s="85"/>
    </row>
    <row r="119" spans="1:7" ht="12.75" hidden="1">
      <c r="A119" s="86" t="s">
        <v>293</v>
      </c>
      <c r="B119" s="87" t="s">
        <v>10</v>
      </c>
      <c r="C119" s="88" t="s">
        <v>373</v>
      </c>
      <c r="D119" s="89"/>
      <c r="E119" s="30">
        <v>4279</v>
      </c>
      <c r="F119" s="30">
        <v>0</v>
      </c>
      <c r="G119" s="91"/>
    </row>
    <row r="120" spans="1:7" ht="12.75" hidden="1">
      <c r="A120" s="86" t="s">
        <v>297</v>
      </c>
      <c r="B120" s="87" t="s">
        <v>10</v>
      </c>
      <c r="C120" s="88" t="s">
        <v>374</v>
      </c>
      <c r="D120" s="89"/>
      <c r="E120" s="30">
        <v>4279</v>
      </c>
      <c r="F120" s="30">
        <v>0</v>
      </c>
      <c r="G120" s="91"/>
    </row>
    <row r="121" spans="1:7" ht="31.5" hidden="1">
      <c r="A121" s="72" t="s">
        <v>365</v>
      </c>
      <c r="B121" s="87"/>
      <c r="C121" s="74" t="s">
        <v>375</v>
      </c>
      <c r="D121" s="75"/>
      <c r="E121" s="84">
        <f>E122</f>
        <v>0</v>
      </c>
      <c r="F121" s="30">
        <v>0</v>
      </c>
      <c r="G121" s="91"/>
    </row>
    <row r="122" spans="1:7" ht="12.75" hidden="1">
      <c r="A122" s="86" t="s">
        <v>293</v>
      </c>
      <c r="B122" s="87"/>
      <c r="C122" s="88" t="s">
        <v>376</v>
      </c>
      <c r="D122" s="89"/>
      <c r="E122" s="30">
        <f>E123</f>
        <v>0</v>
      </c>
      <c r="F122" s="30">
        <v>0</v>
      </c>
      <c r="G122" s="91"/>
    </row>
    <row r="123" spans="1:7" ht="12.75" hidden="1">
      <c r="A123" s="86" t="s">
        <v>295</v>
      </c>
      <c r="B123" s="87"/>
      <c r="C123" s="88" t="s">
        <v>377</v>
      </c>
      <c r="D123" s="89"/>
      <c r="E123" s="30"/>
      <c r="F123" s="30">
        <v>0</v>
      </c>
      <c r="G123" s="91"/>
    </row>
    <row r="124" spans="1:7" ht="12.75" hidden="1">
      <c r="A124" s="72" t="s">
        <v>378</v>
      </c>
      <c r="B124" s="73" t="s">
        <v>10</v>
      </c>
      <c r="C124" s="74" t="s">
        <v>379</v>
      </c>
      <c r="D124" s="75"/>
      <c r="E124" s="84">
        <f>E125</f>
        <v>0</v>
      </c>
      <c r="F124" s="30">
        <v>0</v>
      </c>
      <c r="G124" s="85"/>
    </row>
    <row r="125" spans="1:7" ht="12.75" hidden="1">
      <c r="A125" s="86" t="s">
        <v>293</v>
      </c>
      <c r="B125" s="87" t="s">
        <v>10</v>
      </c>
      <c r="C125" s="88" t="s">
        <v>380</v>
      </c>
      <c r="D125" s="89"/>
      <c r="E125" s="30">
        <f>E126</f>
        <v>0</v>
      </c>
      <c r="F125" s="30">
        <v>0</v>
      </c>
      <c r="G125" s="91"/>
    </row>
    <row r="126" spans="1:7" ht="12.75" hidden="1">
      <c r="A126" s="86" t="s">
        <v>295</v>
      </c>
      <c r="B126" s="87" t="s">
        <v>10</v>
      </c>
      <c r="C126" s="88" t="s">
        <v>381</v>
      </c>
      <c r="D126" s="89"/>
      <c r="E126" s="30"/>
      <c r="F126" s="30">
        <v>0</v>
      </c>
      <c r="G126" s="91"/>
    </row>
    <row r="127" spans="1:7" ht="12.75" hidden="1">
      <c r="A127" s="86" t="s">
        <v>297</v>
      </c>
      <c r="B127" s="87" t="s">
        <v>10</v>
      </c>
      <c r="C127" s="88" t="s">
        <v>382</v>
      </c>
      <c r="D127" s="89"/>
      <c r="E127" s="30">
        <v>60580</v>
      </c>
      <c r="F127" s="30">
        <v>0</v>
      </c>
      <c r="G127" s="91"/>
    </row>
    <row r="128" spans="1:7" ht="31.5">
      <c r="A128" s="72" t="s">
        <v>365</v>
      </c>
      <c r="B128" s="87"/>
      <c r="C128" s="74" t="s">
        <v>383</v>
      </c>
      <c r="D128" s="75"/>
      <c r="E128" s="76">
        <f>E129+E130</f>
        <v>261895</v>
      </c>
      <c r="F128" s="76">
        <f>F129+F130</f>
        <v>212535</v>
      </c>
      <c r="G128" s="76">
        <f aca="true" t="shared" si="9" ref="G128:G139">E128-F128</f>
        <v>49360</v>
      </c>
    </row>
    <row r="129" spans="1:7" ht="12.75">
      <c r="A129" s="86" t="s">
        <v>277</v>
      </c>
      <c r="B129" s="87"/>
      <c r="C129" s="88" t="s">
        <v>384</v>
      </c>
      <c r="D129" s="89"/>
      <c r="E129" s="30">
        <f>E131+E132+E133+E134+E135+E136</f>
        <v>248800</v>
      </c>
      <c r="F129" s="30">
        <f>F131+F133+F135+F134+F136</f>
        <v>199440</v>
      </c>
      <c r="G129" s="101">
        <f t="shared" si="9"/>
        <v>49360</v>
      </c>
    </row>
    <row r="130" spans="1:7" ht="12.75">
      <c r="A130" s="86" t="s">
        <v>288</v>
      </c>
      <c r="B130" s="87"/>
      <c r="C130" s="88" t="s">
        <v>385</v>
      </c>
      <c r="D130" s="89"/>
      <c r="E130" s="30">
        <v>13095</v>
      </c>
      <c r="F130" s="30">
        <v>13095</v>
      </c>
      <c r="G130" s="101">
        <f t="shared" si="9"/>
        <v>0</v>
      </c>
    </row>
    <row r="131" spans="1:7" ht="12.75">
      <c r="A131" s="86" t="s">
        <v>288</v>
      </c>
      <c r="B131" s="87"/>
      <c r="C131" s="88" t="s">
        <v>386</v>
      </c>
      <c r="D131" s="89"/>
      <c r="E131" s="30">
        <v>45000</v>
      </c>
      <c r="F131" s="30">
        <v>40000</v>
      </c>
      <c r="G131" s="101">
        <f t="shared" si="9"/>
        <v>5000</v>
      </c>
    </row>
    <row r="132" spans="1:7" ht="12.75">
      <c r="A132" s="86" t="s">
        <v>288</v>
      </c>
      <c r="B132" s="87"/>
      <c r="C132" s="88" t="s">
        <v>387</v>
      </c>
      <c r="D132" s="89"/>
      <c r="E132" s="30">
        <v>30394</v>
      </c>
      <c r="F132" s="30">
        <v>0</v>
      </c>
      <c r="G132" s="101">
        <f t="shared" si="9"/>
        <v>30394</v>
      </c>
    </row>
    <row r="133" spans="1:7" ht="12.75">
      <c r="A133" s="86" t="s">
        <v>293</v>
      </c>
      <c r="B133" s="87"/>
      <c r="C133" s="88" t="s">
        <v>388</v>
      </c>
      <c r="D133" s="89"/>
      <c r="E133" s="101">
        <v>61380</v>
      </c>
      <c r="F133" s="101">
        <v>61380</v>
      </c>
      <c r="G133" s="101">
        <f t="shared" si="9"/>
        <v>0</v>
      </c>
    </row>
    <row r="134" spans="1:7" ht="12.75">
      <c r="A134" s="109" t="s">
        <v>297</v>
      </c>
      <c r="B134" s="87"/>
      <c r="C134" s="88" t="s">
        <v>389</v>
      </c>
      <c r="D134" s="89"/>
      <c r="E134" s="30">
        <v>60106</v>
      </c>
      <c r="F134" s="30">
        <v>60106</v>
      </c>
      <c r="G134" s="30">
        <f t="shared" si="9"/>
        <v>0</v>
      </c>
    </row>
    <row r="135" spans="1:7" ht="12.75">
      <c r="A135" s="109" t="s">
        <v>297</v>
      </c>
      <c r="B135" s="87"/>
      <c r="C135" s="88" t="s">
        <v>390</v>
      </c>
      <c r="D135" s="89"/>
      <c r="E135" s="30">
        <v>6920</v>
      </c>
      <c r="F135" s="30">
        <v>6920</v>
      </c>
      <c r="G135" s="30">
        <f t="shared" si="9"/>
        <v>0</v>
      </c>
    </row>
    <row r="136" spans="1:7" ht="13.5">
      <c r="A136" s="86" t="s">
        <v>290</v>
      </c>
      <c r="B136" s="93"/>
      <c r="C136" s="88" t="s">
        <v>391</v>
      </c>
      <c r="D136" s="89"/>
      <c r="E136" s="30">
        <v>45000</v>
      </c>
      <c r="F136" s="30">
        <v>31034</v>
      </c>
      <c r="G136" s="30">
        <f t="shared" si="9"/>
        <v>13966</v>
      </c>
    </row>
    <row r="137" spans="1:7" ht="21.75">
      <c r="A137" s="72" t="s">
        <v>392</v>
      </c>
      <c r="B137" s="110"/>
      <c r="C137" s="111" t="s">
        <v>393</v>
      </c>
      <c r="D137" s="75"/>
      <c r="E137" s="84">
        <f>E138</f>
        <v>32013</v>
      </c>
      <c r="F137" s="84">
        <f>F138</f>
        <v>32013</v>
      </c>
      <c r="G137" s="84">
        <f t="shared" si="9"/>
        <v>0</v>
      </c>
    </row>
    <row r="138" spans="1:7" ht="13.5">
      <c r="A138" s="86" t="s">
        <v>297</v>
      </c>
      <c r="B138" s="112"/>
      <c r="C138" s="113" t="s">
        <v>393</v>
      </c>
      <c r="D138" s="89"/>
      <c r="E138" s="30">
        <f>E139</f>
        <v>32013</v>
      </c>
      <c r="F138" s="30">
        <f>F139</f>
        <v>32013</v>
      </c>
      <c r="G138" s="30">
        <f t="shared" si="9"/>
        <v>0</v>
      </c>
    </row>
    <row r="139" spans="1:7" ht="13.5">
      <c r="A139" s="86" t="s">
        <v>295</v>
      </c>
      <c r="B139" s="112"/>
      <c r="C139" s="113" t="s">
        <v>394</v>
      </c>
      <c r="D139" s="89"/>
      <c r="E139" s="30">
        <v>32013</v>
      </c>
      <c r="F139" s="30">
        <v>32013</v>
      </c>
      <c r="G139" s="30">
        <f t="shared" si="9"/>
        <v>0</v>
      </c>
    </row>
    <row r="140" spans="1:7" ht="31.5">
      <c r="A140" s="72" t="s">
        <v>395</v>
      </c>
      <c r="B140" s="102"/>
      <c r="C140" s="74" t="s">
        <v>396</v>
      </c>
      <c r="D140" s="75"/>
      <c r="E140" s="84">
        <f>E141</f>
        <v>3000</v>
      </c>
      <c r="F140" s="84">
        <f>F141</f>
        <v>3000</v>
      </c>
      <c r="G140" s="84">
        <f>G141</f>
        <v>0</v>
      </c>
    </row>
    <row r="141" spans="1:7" ht="12.75">
      <c r="A141" s="86" t="s">
        <v>277</v>
      </c>
      <c r="B141" s="87"/>
      <c r="C141" s="88" t="s">
        <v>397</v>
      </c>
      <c r="D141" s="89"/>
      <c r="E141" s="30">
        <f>E142</f>
        <v>3000</v>
      </c>
      <c r="F141" s="30">
        <f>F142</f>
        <v>3000</v>
      </c>
      <c r="G141" s="30">
        <f>G142</f>
        <v>0</v>
      </c>
    </row>
    <row r="142" spans="1:7" ht="12.75">
      <c r="A142" s="86" t="s">
        <v>288</v>
      </c>
      <c r="B142" s="87"/>
      <c r="C142" s="88" t="s">
        <v>398</v>
      </c>
      <c r="D142" s="89"/>
      <c r="E142" s="30">
        <v>3000</v>
      </c>
      <c r="F142" s="30">
        <v>3000</v>
      </c>
      <c r="G142" s="30">
        <f>E142-F142</f>
        <v>0</v>
      </c>
    </row>
    <row r="143" spans="1:7" ht="12.75">
      <c r="A143" s="72" t="s">
        <v>399</v>
      </c>
      <c r="B143" s="87"/>
      <c r="C143" s="74" t="s">
        <v>400</v>
      </c>
      <c r="D143" s="75"/>
      <c r="E143" s="84">
        <f>E144+E148</f>
        <v>599033.9700000001</v>
      </c>
      <c r="F143" s="105">
        <f>F146+F147+F148</f>
        <v>97011.93</v>
      </c>
      <c r="G143" s="85">
        <f>E143-F143</f>
        <v>502022.0400000001</v>
      </c>
    </row>
    <row r="144" spans="1:7" ht="12.75">
      <c r="A144" s="86" t="s">
        <v>251</v>
      </c>
      <c r="B144" s="87"/>
      <c r="C144" s="88" t="s">
        <v>401</v>
      </c>
      <c r="D144" s="89"/>
      <c r="E144" s="30">
        <f>E145</f>
        <v>540892.4400000001</v>
      </c>
      <c r="F144" s="90">
        <f>F145</f>
        <v>24000</v>
      </c>
      <c r="G144" s="91">
        <f>G145</f>
        <v>516892.44000000006</v>
      </c>
    </row>
    <row r="145" spans="1:7" ht="12.75">
      <c r="A145" s="86" t="s">
        <v>277</v>
      </c>
      <c r="B145" s="87"/>
      <c r="C145" s="88" t="s">
        <v>402</v>
      </c>
      <c r="D145" s="89"/>
      <c r="E145" s="30">
        <f>E147+E146</f>
        <v>540892.4400000001</v>
      </c>
      <c r="F145" s="90">
        <f>F146</f>
        <v>24000</v>
      </c>
      <c r="G145" s="91">
        <f>E145-F145</f>
        <v>516892.44000000006</v>
      </c>
    </row>
    <row r="146" spans="1:7" ht="12.75">
      <c r="A146" s="114" t="s">
        <v>277</v>
      </c>
      <c r="B146" s="87"/>
      <c r="C146" s="88" t="s">
        <v>403</v>
      </c>
      <c r="D146" s="89"/>
      <c r="E146" s="30">
        <v>526022.04</v>
      </c>
      <c r="F146" s="90">
        <v>24000</v>
      </c>
      <c r="G146" s="91">
        <f>E146-F146</f>
        <v>502022.04000000004</v>
      </c>
    </row>
    <row r="147" spans="1:7" ht="12.75">
      <c r="A147" s="115" t="s">
        <v>288</v>
      </c>
      <c r="B147" s="87"/>
      <c r="C147" s="88" t="s">
        <v>404</v>
      </c>
      <c r="D147" s="89"/>
      <c r="E147" s="30">
        <v>14870.4</v>
      </c>
      <c r="F147" s="90">
        <v>14870.4</v>
      </c>
      <c r="G147" s="30">
        <f>E147-F147</f>
        <v>0</v>
      </c>
    </row>
    <row r="148" spans="1:7" ht="12.75">
      <c r="A148" s="116" t="s">
        <v>293</v>
      </c>
      <c r="B148" s="87"/>
      <c r="C148" s="88" t="s">
        <v>405</v>
      </c>
      <c r="D148" s="89"/>
      <c r="E148" s="30">
        <f>E150+E149</f>
        <v>58141.53</v>
      </c>
      <c r="F148" s="90">
        <f>F149+F150</f>
        <v>58141.53</v>
      </c>
      <c r="G148" s="30">
        <v>0</v>
      </c>
    </row>
    <row r="149" spans="1:7" ht="12.75">
      <c r="A149" s="86" t="s">
        <v>297</v>
      </c>
      <c r="B149" s="87"/>
      <c r="C149" s="88" t="s">
        <v>406</v>
      </c>
      <c r="D149" s="89"/>
      <c r="E149" s="30">
        <v>0</v>
      </c>
      <c r="F149" s="90">
        <v>0</v>
      </c>
      <c r="G149" s="30">
        <v>0</v>
      </c>
    </row>
    <row r="150" spans="1:7" ht="12.75">
      <c r="A150" s="86" t="s">
        <v>295</v>
      </c>
      <c r="B150" s="87"/>
      <c r="C150" s="88" t="s">
        <v>407</v>
      </c>
      <c r="D150" s="89"/>
      <c r="E150" s="30">
        <v>58141.53</v>
      </c>
      <c r="F150" s="90">
        <v>58141.53</v>
      </c>
      <c r="G150" s="30">
        <v>0</v>
      </c>
    </row>
    <row r="151" spans="1:7" ht="12.75">
      <c r="A151" s="72" t="s">
        <v>399</v>
      </c>
      <c r="B151" s="87"/>
      <c r="C151" s="74" t="s">
        <v>408</v>
      </c>
      <c r="D151" s="75"/>
      <c r="E151" s="84">
        <f>E152</f>
        <v>0</v>
      </c>
      <c r="F151" s="84">
        <f>F152</f>
        <v>0</v>
      </c>
      <c r="G151" s="84">
        <f>G152</f>
        <v>0</v>
      </c>
    </row>
    <row r="152" spans="1:7" ht="12.75">
      <c r="A152" s="86" t="s">
        <v>251</v>
      </c>
      <c r="B152" s="87"/>
      <c r="C152" s="88" t="s">
        <v>408</v>
      </c>
      <c r="D152" s="89"/>
      <c r="E152" s="101">
        <f>E153+E154</f>
        <v>0</v>
      </c>
      <c r="F152" s="117">
        <f>F153+F154</f>
        <v>0</v>
      </c>
      <c r="G152" s="30">
        <f>G153</f>
        <v>0</v>
      </c>
    </row>
    <row r="153" spans="1:7" ht="12.75">
      <c r="A153" s="86" t="s">
        <v>277</v>
      </c>
      <c r="B153" s="87"/>
      <c r="C153" s="88" t="s">
        <v>409</v>
      </c>
      <c r="D153" s="89"/>
      <c r="E153" s="30">
        <v>0</v>
      </c>
      <c r="F153" s="30">
        <v>0</v>
      </c>
      <c r="G153" s="30">
        <f>E153-F153</f>
        <v>0</v>
      </c>
    </row>
    <row r="154" spans="1:7" ht="12.75">
      <c r="A154" s="86" t="s">
        <v>288</v>
      </c>
      <c r="B154" s="87"/>
      <c r="C154" s="88" t="s">
        <v>410</v>
      </c>
      <c r="D154" s="89"/>
      <c r="E154" s="30">
        <v>0</v>
      </c>
      <c r="F154" s="30">
        <v>0</v>
      </c>
      <c r="G154" s="30">
        <f>E154-F154</f>
        <v>0</v>
      </c>
    </row>
    <row r="155" spans="1:7" ht="12.75">
      <c r="A155" s="72" t="s">
        <v>399</v>
      </c>
      <c r="B155" s="87"/>
      <c r="C155" s="74" t="s">
        <v>411</v>
      </c>
      <c r="D155" s="75"/>
      <c r="E155" s="84">
        <f>E156</f>
        <v>588000</v>
      </c>
      <c r="F155" s="84">
        <f>F156</f>
        <v>0</v>
      </c>
      <c r="G155" s="84">
        <f>G156</f>
        <v>588000</v>
      </c>
    </row>
    <row r="156" spans="1:7" ht="12.75">
      <c r="A156" s="86" t="s">
        <v>251</v>
      </c>
      <c r="B156" s="87"/>
      <c r="C156" s="88" t="s">
        <v>411</v>
      </c>
      <c r="D156" s="89"/>
      <c r="E156" s="101">
        <f>E157+E158</f>
        <v>588000</v>
      </c>
      <c r="F156" s="101">
        <f>F157+F158</f>
        <v>0</v>
      </c>
      <c r="G156" s="30">
        <f>G157+G158</f>
        <v>588000</v>
      </c>
    </row>
    <row r="157" spans="1:7" ht="12.75">
      <c r="A157" s="114" t="s">
        <v>277</v>
      </c>
      <c r="B157" s="87"/>
      <c r="C157" s="88" t="s">
        <v>412</v>
      </c>
      <c r="D157" s="89"/>
      <c r="E157" s="30">
        <v>587000</v>
      </c>
      <c r="F157" s="30">
        <v>0</v>
      </c>
      <c r="G157" s="30">
        <f>E157-F157</f>
        <v>587000</v>
      </c>
    </row>
    <row r="158" spans="1:7" ht="12.75">
      <c r="A158" s="118" t="s">
        <v>288</v>
      </c>
      <c r="B158" s="87"/>
      <c r="C158" s="88" t="s">
        <v>413</v>
      </c>
      <c r="D158" s="89"/>
      <c r="E158" s="30">
        <v>1000</v>
      </c>
      <c r="F158" s="30">
        <v>0</v>
      </c>
      <c r="G158" s="30">
        <f>E158-F158</f>
        <v>1000</v>
      </c>
    </row>
    <row r="159" spans="1:7" ht="21">
      <c r="A159" s="119" t="s">
        <v>414</v>
      </c>
      <c r="B159" s="73"/>
      <c r="C159" s="74" t="s">
        <v>415</v>
      </c>
      <c r="D159" s="75"/>
      <c r="E159" s="76">
        <f aca="true" t="shared" si="10" ref="E159:F161">E160</f>
        <v>15000</v>
      </c>
      <c r="F159" s="76">
        <f t="shared" si="10"/>
        <v>7500</v>
      </c>
      <c r="G159" s="84">
        <f>E159-F159</f>
        <v>7500</v>
      </c>
    </row>
    <row r="160" spans="1:7" ht="12.75">
      <c r="A160" s="115" t="s">
        <v>251</v>
      </c>
      <c r="B160" s="87"/>
      <c r="C160" s="88" t="s">
        <v>415</v>
      </c>
      <c r="D160" s="89"/>
      <c r="E160" s="101">
        <f t="shared" si="10"/>
        <v>15000</v>
      </c>
      <c r="F160" s="101">
        <f t="shared" si="10"/>
        <v>7500</v>
      </c>
      <c r="G160" s="30">
        <f>G1620</f>
        <v>0</v>
      </c>
    </row>
    <row r="161" spans="1:7" ht="12.75">
      <c r="A161" s="115" t="s">
        <v>277</v>
      </c>
      <c r="B161" s="87"/>
      <c r="C161" s="88" t="s">
        <v>416</v>
      </c>
      <c r="D161" s="89"/>
      <c r="E161" s="101">
        <f t="shared" si="10"/>
        <v>15000</v>
      </c>
      <c r="F161" s="101">
        <f t="shared" si="10"/>
        <v>7500</v>
      </c>
      <c r="G161" s="30">
        <f>G162</f>
        <v>7500</v>
      </c>
    </row>
    <row r="162" spans="1:7" ht="12.75">
      <c r="A162" s="115" t="s">
        <v>288</v>
      </c>
      <c r="B162" s="87"/>
      <c r="C162" s="88" t="s">
        <v>417</v>
      </c>
      <c r="D162" s="89"/>
      <c r="E162" s="101">
        <v>15000</v>
      </c>
      <c r="F162" s="101">
        <v>7500</v>
      </c>
      <c r="G162" s="30">
        <f>E162-F162</f>
        <v>7500</v>
      </c>
    </row>
    <row r="163" spans="1:7" ht="12.75">
      <c r="A163" s="120" t="s">
        <v>418</v>
      </c>
      <c r="B163" s="45"/>
      <c r="C163" s="121" t="s">
        <v>419</v>
      </c>
      <c r="D163" s="75"/>
      <c r="E163" s="84">
        <f>E164</f>
        <v>3000</v>
      </c>
      <c r="F163" s="30">
        <v>0</v>
      </c>
      <c r="G163" s="30">
        <v>0</v>
      </c>
    </row>
    <row r="164" spans="1:7" ht="12.75">
      <c r="A164" s="86" t="s">
        <v>251</v>
      </c>
      <c r="B164" s="87"/>
      <c r="C164" s="88" t="s">
        <v>420</v>
      </c>
      <c r="D164" s="89"/>
      <c r="E164" s="30">
        <f>E165</f>
        <v>3000</v>
      </c>
      <c r="F164" s="30">
        <v>0</v>
      </c>
      <c r="G164" s="30">
        <v>0</v>
      </c>
    </row>
    <row r="165" spans="1:7" ht="12.75">
      <c r="A165" s="43" t="s">
        <v>277</v>
      </c>
      <c r="B165" s="45"/>
      <c r="C165" s="88" t="s">
        <v>421</v>
      </c>
      <c r="D165" s="89"/>
      <c r="E165" s="30">
        <f>E166</f>
        <v>3000</v>
      </c>
      <c r="F165" s="30">
        <v>0</v>
      </c>
      <c r="G165" s="30">
        <v>0</v>
      </c>
    </row>
    <row r="166" spans="1:7" ht="12.75">
      <c r="A166" s="86" t="s">
        <v>288</v>
      </c>
      <c r="B166" s="87"/>
      <c r="C166" s="88" t="s">
        <v>422</v>
      </c>
      <c r="D166" s="89"/>
      <c r="E166" s="30">
        <v>3000</v>
      </c>
      <c r="F166" s="30">
        <v>0</v>
      </c>
      <c r="G166" s="30">
        <v>0</v>
      </c>
    </row>
    <row r="167" spans="1:7" ht="12.75" hidden="1">
      <c r="A167" s="86" t="s">
        <v>251</v>
      </c>
      <c r="B167" s="87" t="s">
        <v>10</v>
      </c>
      <c r="C167" s="88" t="s">
        <v>423</v>
      </c>
      <c r="D167" s="89"/>
      <c r="E167" s="30">
        <f>E173+E178</f>
        <v>989528</v>
      </c>
      <c r="F167" s="90">
        <f>F173</f>
        <v>568888.35</v>
      </c>
      <c r="G167" s="91">
        <f>E167-F167</f>
        <v>420639.65</v>
      </c>
    </row>
    <row r="168" spans="1:7" ht="12.75" hidden="1">
      <c r="A168" s="86"/>
      <c r="B168" s="87"/>
      <c r="C168" s="88"/>
      <c r="D168" s="89"/>
      <c r="E168" s="30"/>
      <c r="F168" s="90"/>
      <c r="G168" s="91"/>
    </row>
    <row r="169" spans="1:7" ht="12.75" hidden="1">
      <c r="A169" s="72" t="s">
        <v>424</v>
      </c>
      <c r="B169" s="87"/>
      <c r="C169" s="74" t="s">
        <v>425</v>
      </c>
      <c r="D169" s="75"/>
      <c r="E169" s="84">
        <f>E170</f>
        <v>0</v>
      </c>
      <c r="F169" s="90"/>
      <c r="G169" s="85">
        <f>G170</f>
        <v>0</v>
      </c>
    </row>
    <row r="170" spans="1:7" ht="12.75" hidden="1">
      <c r="A170" s="86" t="s">
        <v>293</v>
      </c>
      <c r="B170" s="87" t="s">
        <v>10</v>
      </c>
      <c r="C170" s="88" t="s">
        <v>426</v>
      </c>
      <c r="D170" s="89"/>
      <c r="E170" s="30">
        <f>E171</f>
        <v>0</v>
      </c>
      <c r="F170" s="90"/>
      <c r="G170" s="91">
        <f>G171</f>
        <v>0</v>
      </c>
    </row>
    <row r="171" spans="1:7" ht="12.75" hidden="1">
      <c r="A171" s="86" t="s">
        <v>297</v>
      </c>
      <c r="B171" s="87" t="s">
        <v>10</v>
      </c>
      <c r="C171" s="88" t="s">
        <v>427</v>
      </c>
      <c r="D171" s="89"/>
      <c r="E171" s="30"/>
      <c r="F171" s="90"/>
      <c r="G171" s="91">
        <f>E171-F171</f>
        <v>0</v>
      </c>
    </row>
    <row r="172" spans="1:7" ht="12.75">
      <c r="A172" s="122" t="s">
        <v>424</v>
      </c>
      <c r="B172" s="45"/>
      <c r="C172" s="74" t="s">
        <v>428</v>
      </c>
      <c r="D172" s="89"/>
      <c r="E172" s="84">
        <f>E173+E177</f>
        <v>1009528</v>
      </c>
      <c r="F172" s="84">
        <f>F173+F177</f>
        <v>588013.35</v>
      </c>
      <c r="G172" s="85">
        <f>E172-F172</f>
        <v>421514.65</v>
      </c>
    </row>
    <row r="173" spans="1:7" ht="22.5">
      <c r="A173" s="43" t="s">
        <v>253</v>
      </c>
      <c r="B173" s="45"/>
      <c r="C173" s="74" t="s">
        <v>429</v>
      </c>
      <c r="D173" s="75"/>
      <c r="E173" s="84">
        <f>E174+E176+E175</f>
        <v>989528</v>
      </c>
      <c r="F173" s="84">
        <f>F174+F176+F175</f>
        <v>568888.35</v>
      </c>
      <c r="G173" s="85">
        <f>E173-F173</f>
        <v>420639.65</v>
      </c>
    </row>
    <row r="174" spans="1:7" ht="12.75">
      <c r="A174" s="43" t="s">
        <v>255</v>
      </c>
      <c r="B174" s="45" t="s">
        <v>10</v>
      </c>
      <c r="C174" s="88" t="s">
        <v>430</v>
      </c>
      <c r="D174" s="89"/>
      <c r="E174" s="30">
        <v>759548.52</v>
      </c>
      <c r="F174" s="90">
        <v>436585.87</v>
      </c>
      <c r="G174" s="91">
        <f>E174-F174</f>
        <v>322962.65</v>
      </c>
    </row>
    <row r="175" spans="1:7" ht="22.5">
      <c r="A175" s="86" t="s">
        <v>431</v>
      </c>
      <c r="B175" s="87"/>
      <c r="C175" s="88" t="s">
        <v>432</v>
      </c>
      <c r="D175" s="89"/>
      <c r="E175" s="30">
        <v>453.48</v>
      </c>
      <c r="F175" s="30">
        <v>453.48</v>
      </c>
      <c r="G175" s="30">
        <v>0</v>
      </c>
    </row>
    <row r="176" spans="1:7" ht="12.75">
      <c r="A176" s="86" t="s">
        <v>257</v>
      </c>
      <c r="B176" s="87" t="s">
        <v>10</v>
      </c>
      <c r="C176" s="88" t="s">
        <v>433</v>
      </c>
      <c r="D176" s="89"/>
      <c r="E176" s="30">
        <v>229526</v>
      </c>
      <c r="F176" s="30">
        <v>131849</v>
      </c>
      <c r="G176" s="30">
        <f>E176-F176</f>
        <v>97677</v>
      </c>
    </row>
    <row r="177" spans="1:7" ht="12.75">
      <c r="A177" s="72" t="s">
        <v>424</v>
      </c>
      <c r="B177" s="87"/>
      <c r="C177" s="74" t="s">
        <v>434</v>
      </c>
      <c r="D177" s="75"/>
      <c r="E177" s="76">
        <f>E178+E181</f>
        <v>20000</v>
      </c>
      <c r="F177" s="76">
        <f>F181</f>
        <v>19125</v>
      </c>
      <c r="G177" s="101">
        <v>0</v>
      </c>
    </row>
    <row r="178" spans="1:7" ht="12.75">
      <c r="A178" s="86" t="s">
        <v>277</v>
      </c>
      <c r="B178" s="87" t="s">
        <v>10</v>
      </c>
      <c r="C178" s="88" t="s">
        <v>435</v>
      </c>
      <c r="D178" s="89"/>
      <c r="E178" s="101">
        <f>+E179+E180</f>
        <v>0</v>
      </c>
      <c r="F178" s="30">
        <v>0</v>
      </c>
      <c r="G178" s="30">
        <v>0</v>
      </c>
    </row>
    <row r="179" spans="1:7" ht="12.75">
      <c r="A179" s="86" t="s">
        <v>288</v>
      </c>
      <c r="B179" s="87" t="s">
        <v>10</v>
      </c>
      <c r="C179" s="88" t="s">
        <v>436</v>
      </c>
      <c r="D179" s="89"/>
      <c r="E179" s="30">
        <v>0</v>
      </c>
      <c r="F179" s="30">
        <v>0</v>
      </c>
      <c r="G179" s="30">
        <v>0</v>
      </c>
    </row>
    <row r="180" spans="1:7" ht="12.75">
      <c r="A180" s="86" t="s">
        <v>286</v>
      </c>
      <c r="B180" s="87"/>
      <c r="C180" s="88" t="s">
        <v>437</v>
      </c>
      <c r="D180" s="89"/>
      <c r="E180" s="30">
        <v>0</v>
      </c>
      <c r="F180" s="30">
        <v>0</v>
      </c>
      <c r="G180" s="30">
        <f>E180-F180</f>
        <v>0</v>
      </c>
    </row>
    <row r="181" spans="1:7" ht="12.75">
      <c r="A181" s="86" t="s">
        <v>293</v>
      </c>
      <c r="B181" s="87" t="s">
        <v>10</v>
      </c>
      <c r="C181" s="88" t="s">
        <v>438</v>
      </c>
      <c r="D181" s="89"/>
      <c r="E181" s="101">
        <f>E183+E184+E185</f>
        <v>20000</v>
      </c>
      <c r="F181" s="101">
        <f>F183+F184+F185</f>
        <v>19125</v>
      </c>
      <c r="G181" s="101">
        <v>0</v>
      </c>
    </row>
    <row r="182" spans="1:7" ht="12.75" hidden="1">
      <c r="A182" s="86" t="s">
        <v>297</v>
      </c>
      <c r="B182" s="87" t="s">
        <v>10</v>
      </c>
      <c r="C182" s="88" t="s">
        <v>439</v>
      </c>
      <c r="D182" s="89"/>
      <c r="E182" s="30">
        <v>0</v>
      </c>
      <c r="F182" s="30">
        <v>0</v>
      </c>
      <c r="G182" s="91">
        <v>0</v>
      </c>
    </row>
    <row r="183" spans="1:7" ht="12.75">
      <c r="A183" s="86" t="s">
        <v>297</v>
      </c>
      <c r="B183" s="87" t="s">
        <v>10</v>
      </c>
      <c r="C183" s="88" t="s">
        <v>440</v>
      </c>
      <c r="D183" s="89"/>
      <c r="E183" s="30">
        <v>0</v>
      </c>
      <c r="F183" s="30">
        <v>0</v>
      </c>
      <c r="G183" s="30">
        <v>0</v>
      </c>
    </row>
    <row r="184" spans="1:7" ht="12.75">
      <c r="A184" s="86" t="s">
        <v>297</v>
      </c>
      <c r="B184" s="87" t="s">
        <v>10</v>
      </c>
      <c r="C184" s="88" t="s">
        <v>441</v>
      </c>
      <c r="D184" s="89"/>
      <c r="E184" s="30">
        <v>0</v>
      </c>
      <c r="F184" s="30">
        <v>0</v>
      </c>
      <c r="G184" s="30">
        <v>0</v>
      </c>
    </row>
    <row r="185" spans="1:7" ht="12.75">
      <c r="A185" s="86" t="s">
        <v>297</v>
      </c>
      <c r="B185" s="87" t="s">
        <v>10</v>
      </c>
      <c r="C185" s="88" t="s">
        <v>442</v>
      </c>
      <c r="D185" s="89"/>
      <c r="E185" s="30">
        <v>20000</v>
      </c>
      <c r="F185" s="30">
        <v>19125</v>
      </c>
      <c r="G185" s="101">
        <v>0</v>
      </c>
    </row>
    <row r="186" spans="1:7" ht="12.75">
      <c r="A186" s="72" t="s">
        <v>284</v>
      </c>
      <c r="B186" s="73" t="s">
        <v>10</v>
      </c>
      <c r="C186" s="74" t="s">
        <v>443</v>
      </c>
      <c r="D186" s="75"/>
      <c r="E186" s="76">
        <f>E187</f>
        <v>280000</v>
      </c>
      <c r="F186" s="76">
        <f>F187</f>
        <v>155817.78</v>
      </c>
      <c r="G186" s="84">
        <f>G187</f>
        <v>124182.22</v>
      </c>
    </row>
    <row r="187" spans="1:7" ht="12.75">
      <c r="A187" s="86" t="s">
        <v>284</v>
      </c>
      <c r="B187" s="87" t="s">
        <v>10</v>
      </c>
      <c r="C187" s="88" t="s">
        <v>443</v>
      </c>
      <c r="D187" s="89"/>
      <c r="E187" s="30">
        <v>280000</v>
      </c>
      <c r="F187" s="30">
        <v>155817.78</v>
      </c>
      <c r="G187" s="30">
        <f>E187-F187</f>
        <v>124182.22</v>
      </c>
    </row>
    <row r="188" spans="1:7" ht="12.75">
      <c r="A188" s="122" t="s">
        <v>424</v>
      </c>
      <c r="B188" s="123"/>
      <c r="C188" s="74" t="s">
        <v>444</v>
      </c>
      <c r="D188" s="75"/>
      <c r="E188" s="76">
        <f>E189</f>
        <v>80550</v>
      </c>
      <c r="F188" s="76">
        <f>F189</f>
        <v>80000.06</v>
      </c>
      <c r="G188" s="85">
        <f>G189</f>
        <v>549.9400000000023</v>
      </c>
    </row>
    <row r="189" spans="1:7" ht="12.75">
      <c r="A189" s="86" t="s">
        <v>290</v>
      </c>
      <c r="B189" s="73"/>
      <c r="C189" s="88" t="s">
        <v>445</v>
      </c>
      <c r="D189" s="89"/>
      <c r="E189" s="101">
        <f>E190</f>
        <v>80550</v>
      </c>
      <c r="F189" s="101">
        <f>F190</f>
        <v>80000.06</v>
      </c>
      <c r="G189" s="85">
        <f>E189-F189</f>
        <v>549.9400000000023</v>
      </c>
    </row>
    <row r="190" spans="1:7" ht="12.75">
      <c r="A190" s="86" t="s">
        <v>288</v>
      </c>
      <c r="B190" s="87"/>
      <c r="C190" s="88" t="s">
        <v>446</v>
      </c>
      <c r="D190" s="89"/>
      <c r="E190" s="30">
        <v>80550</v>
      </c>
      <c r="F190" s="30">
        <v>80000.06</v>
      </c>
      <c r="G190" s="91">
        <f>E190-F190</f>
        <v>549.9400000000023</v>
      </c>
    </row>
    <row r="191" spans="1:7" ht="12.75" hidden="1">
      <c r="A191" s="72" t="s">
        <v>424</v>
      </c>
      <c r="B191" s="73" t="s">
        <v>10</v>
      </c>
      <c r="C191" s="74" t="s">
        <v>447</v>
      </c>
      <c r="D191" s="75"/>
      <c r="E191" s="84">
        <v>6000</v>
      </c>
      <c r="F191" s="30">
        <v>0</v>
      </c>
      <c r="G191" s="85">
        <f aca="true" t="shared" si="11" ref="G191:G201">IF(IF(E191="-",0,E191)-IF(F191="-",0,F191)=0,"-",IF(E191="-",0,E191)-IF(F191="-",0,F191))</f>
        <v>6000</v>
      </c>
    </row>
    <row r="192" spans="1:7" ht="12.75" hidden="1">
      <c r="A192" s="86" t="s">
        <v>293</v>
      </c>
      <c r="B192" s="87" t="s">
        <v>10</v>
      </c>
      <c r="C192" s="88" t="s">
        <v>448</v>
      </c>
      <c r="D192" s="89"/>
      <c r="E192" s="30">
        <v>6000</v>
      </c>
      <c r="F192" s="30">
        <v>0</v>
      </c>
      <c r="G192" s="91">
        <f t="shared" si="11"/>
        <v>6000</v>
      </c>
    </row>
    <row r="193" spans="1:7" ht="12.75" hidden="1">
      <c r="A193" s="86" t="s">
        <v>297</v>
      </c>
      <c r="B193" s="87" t="s">
        <v>10</v>
      </c>
      <c r="C193" s="88" t="s">
        <v>449</v>
      </c>
      <c r="D193" s="89"/>
      <c r="E193" s="30">
        <v>6000</v>
      </c>
      <c r="F193" s="30">
        <v>0</v>
      </c>
      <c r="G193" s="91">
        <f t="shared" si="11"/>
        <v>6000</v>
      </c>
    </row>
    <row r="194" spans="1:7" ht="12.75" hidden="1">
      <c r="A194" s="72" t="s">
        <v>424</v>
      </c>
      <c r="B194" s="73" t="s">
        <v>10</v>
      </c>
      <c r="C194" s="74" t="s">
        <v>450</v>
      </c>
      <c r="D194" s="75"/>
      <c r="E194" s="84">
        <v>30102</v>
      </c>
      <c r="F194" s="30">
        <v>0</v>
      </c>
      <c r="G194" s="85">
        <f t="shared" si="11"/>
        <v>30102</v>
      </c>
    </row>
    <row r="195" spans="1:7" ht="12.75" hidden="1">
      <c r="A195" s="86" t="s">
        <v>293</v>
      </c>
      <c r="B195" s="87" t="s">
        <v>10</v>
      </c>
      <c r="C195" s="88" t="s">
        <v>451</v>
      </c>
      <c r="D195" s="89"/>
      <c r="E195" s="30">
        <v>30102</v>
      </c>
      <c r="F195" s="30">
        <v>0</v>
      </c>
      <c r="G195" s="91">
        <f t="shared" si="11"/>
        <v>30102</v>
      </c>
    </row>
    <row r="196" spans="1:7" ht="12.75" hidden="1">
      <c r="A196" s="86" t="s">
        <v>295</v>
      </c>
      <c r="B196" s="87" t="s">
        <v>10</v>
      </c>
      <c r="C196" s="88" t="s">
        <v>452</v>
      </c>
      <c r="D196" s="89"/>
      <c r="E196" s="30">
        <v>30102</v>
      </c>
      <c r="F196" s="30">
        <v>0</v>
      </c>
      <c r="G196" s="91">
        <f t="shared" si="11"/>
        <v>30102</v>
      </c>
    </row>
    <row r="197" spans="1:7" ht="12.75" hidden="1">
      <c r="A197" s="72" t="s">
        <v>453</v>
      </c>
      <c r="B197" s="73" t="s">
        <v>10</v>
      </c>
      <c r="C197" s="74" t="s">
        <v>454</v>
      </c>
      <c r="D197" s="75"/>
      <c r="E197" s="84">
        <v>13030</v>
      </c>
      <c r="F197" s="30">
        <v>0</v>
      </c>
      <c r="G197" s="85">
        <f t="shared" si="11"/>
        <v>13030</v>
      </c>
    </row>
    <row r="198" spans="1:7" ht="12.75" hidden="1">
      <c r="A198" s="86" t="s">
        <v>251</v>
      </c>
      <c r="B198" s="87" t="s">
        <v>10</v>
      </c>
      <c r="C198" s="88" t="s">
        <v>455</v>
      </c>
      <c r="D198" s="89"/>
      <c r="E198" s="30">
        <v>13030</v>
      </c>
      <c r="F198" s="30">
        <v>0</v>
      </c>
      <c r="G198" s="91">
        <f t="shared" si="11"/>
        <v>13030</v>
      </c>
    </row>
    <row r="199" spans="1:7" ht="22.5" hidden="1">
      <c r="A199" s="86" t="s">
        <v>253</v>
      </c>
      <c r="B199" s="87" t="s">
        <v>10</v>
      </c>
      <c r="C199" s="88" t="s">
        <v>456</v>
      </c>
      <c r="D199" s="89"/>
      <c r="E199" s="30">
        <v>13030</v>
      </c>
      <c r="F199" s="30">
        <v>0</v>
      </c>
      <c r="G199" s="91">
        <f t="shared" si="11"/>
        <v>13030</v>
      </c>
    </row>
    <row r="200" spans="1:7" ht="12.75" hidden="1">
      <c r="A200" s="86" t="s">
        <v>255</v>
      </c>
      <c r="B200" s="87" t="s">
        <v>10</v>
      </c>
      <c r="C200" s="88" t="s">
        <v>457</v>
      </c>
      <c r="D200" s="89"/>
      <c r="E200" s="30">
        <v>10007.68</v>
      </c>
      <c r="F200" s="30">
        <v>0</v>
      </c>
      <c r="G200" s="91">
        <f t="shared" si="11"/>
        <v>10007.68</v>
      </c>
    </row>
    <row r="201" spans="1:7" ht="12.75" hidden="1">
      <c r="A201" s="86" t="s">
        <v>257</v>
      </c>
      <c r="B201" s="87" t="s">
        <v>10</v>
      </c>
      <c r="C201" s="88" t="s">
        <v>458</v>
      </c>
      <c r="D201" s="89"/>
      <c r="E201" s="30">
        <v>3022.32</v>
      </c>
      <c r="F201" s="30">
        <v>0</v>
      </c>
      <c r="G201" s="91">
        <f t="shared" si="11"/>
        <v>3022.32</v>
      </c>
    </row>
    <row r="202" spans="1:7" ht="22.5" hidden="1">
      <c r="A202" s="86" t="s">
        <v>459</v>
      </c>
      <c r="B202" s="87"/>
      <c r="C202" s="74" t="s">
        <v>460</v>
      </c>
      <c r="D202" s="75"/>
      <c r="E202" s="84">
        <f>E203</f>
        <v>0</v>
      </c>
      <c r="F202" s="30">
        <v>0</v>
      </c>
      <c r="G202" s="85">
        <f>E202-F202</f>
        <v>0</v>
      </c>
    </row>
    <row r="203" spans="1:7" ht="12.75" hidden="1">
      <c r="A203" s="86" t="s">
        <v>461</v>
      </c>
      <c r="B203" s="87"/>
      <c r="C203" s="88" t="s">
        <v>462</v>
      </c>
      <c r="D203" s="89"/>
      <c r="E203" s="30"/>
      <c r="F203" s="30">
        <v>0</v>
      </c>
      <c r="G203" s="91"/>
    </row>
    <row r="204" spans="1:7" ht="12.75">
      <c r="A204" s="122" t="s">
        <v>424</v>
      </c>
      <c r="B204" s="45"/>
      <c r="C204" s="111" t="s">
        <v>463</v>
      </c>
      <c r="D204" s="75"/>
      <c r="E204" s="84">
        <f>E205+E208</f>
        <v>8000</v>
      </c>
      <c r="F204" s="84">
        <f>F205</f>
        <v>8000</v>
      </c>
      <c r="G204" s="84">
        <f>E204-F204</f>
        <v>0</v>
      </c>
    </row>
    <row r="205" spans="1:7" ht="12.75">
      <c r="A205" s="43" t="s">
        <v>288</v>
      </c>
      <c r="B205" s="123"/>
      <c r="C205" s="88" t="s">
        <v>464</v>
      </c>
      <c r="D205" s="89"/>
      <c r="E205" s="30">
        <f>E206+E207</f>
        <v>8000</v>
      </c>
      <c r="F205" s="30">
        <f>F206+F207</f>
        <v>8000</v>
      </c>
      <c r="G205" s="30">
        <f>G206+G207</f>
        <v>0</v>
      </c>
    </row>
    <row r="206" spans="1:7" ht="12.75">
      <c r="A206" s="86" t="s">
        <v>288</v>
      </c>
      <c r="B206" s="87"/>
      <c r="C206" s="88" t="s">
        <v>465</v>
      </c>
      <c r="D206" s="89"/>
      <c r="E206" s="30">
        <v>0</v>
      </c>
      <c r="F206" s="30">
        <v>0</v>
      </c>
      <c r="G206" s="30">
        <f>E206-F206</f>
        <v>0</v>
      </c>
    </row>
    <row r="207" spans="1:7" ht="12.75">
      <c r="A207" s="86" t="s">
        <v>288</v>
      </c>
      <c r="B207" s="87"/>
      <c r="C207" s="88" t="s">
        <v>466</v>
      </c>
      <c r="D207" s="89"/>
      <c r="E207" s="30">
        <v>8000</v>
      </c>
      <c r="F207" s="30">
        <v>8000</v>
      </c>
      <c r="G207" s="30">
        <f>E207-F207</f>
        <v>0</v>
      </c>
    </row>
    <row r="208" spans="1:7" ht="12.75" hidden="1">
      <c r="A208" s="86" t="s">
        <v>293</v>
      </c>
      <c r="B208" s="87"/>
      <c r="C208" s="88" t="s">
        <v>467</v>
      </c>
      <c r="D208" s="89"/>
      <c r="E208" s="30"/>
      <c r="F208" s="90">
        <f>F209</f>
        <v>0</v>
      </c>
      <c r="G208" s="91"/>
    </row>
    <row r="209" spans="1:7" ht="12.75" hidden="1">
      <c r="A209" s="86" t="s">
        <v>297</v>
      </c>
      <c r="B209" s="87"/>
      <c r="C209" s="88" t="s">
        <v>468</v>
      </c>
      <c r="D209" s="89"/>
      <c r="E209" s="30"/>
      <c r="F209" s="90"/>
      <c r="G209" s="91"/>
    </row>
    <row r="210" spans="1:7" ht="12.75" hidden="1">
      <c r="A210" s="86" t="s">
        <v>290</v>
      </c>
      <c r="B210" s="87"/>
      <c r="C210" s="74" t="s">
        <v>469</v>
      </c>
      <c r="D210" s="75"/>
      <c r="E210" s="84">
        <f aca="true" t="shared" si="12" ref="E210:E216">E211</f>
        <v>0</v>
      </c>
      <c r="F210" s="105">
        <f>F211</f>
        <v>0</v>
      </c>
      <c r="G210" s="85">
        <f>E210-F210</f>
        <v>0</v>
      </c>
    </row>
    <row r="211" spans="1:7" ht="12.75" hidden="1">
      <c r="A211" s="86" t="s">
        <v>288</v>
      </c>
      <c r="B211" s="87"/>
      <c r="C211" s="88" t="s">
        <v>469</v>
      </c>
      <c r="D211" s="89"/>
      <c r="E211" s="30">
        <v>0</v>
      </c>
      <c r="F211" s="90">
        <v>0</v>
      </c>
      <c r="G211" s="91">
        <f>E211-F211</f>
        <v>0</v>
      </c>
    </row>
    <row r="212" spans="1:7" ht="12.75">
      <c r="A212" s="86" t="s">
        <v>290</v>
      </c>
      <c r="B212" s="87"/>
      <c r="C212" s="74" t="s">
        <v>470</v>
      </c>
      <c r="D212" s="75"/>
      <c r="E212" s="84">
        <f t="shared" si="12"/>
        <v>2500</v>
      </c>
      <c r="F212" s="84">
        <f>F213</f>
        <v>1090.77</v>
      </c>
      <c r="G212" s="85">
        <f>E212-F212</f>
        <v>1409.23</v>
      </c>
    </row>
    <row r="213" spans="1:7" ht="12.75">
      <c r="A213" s="86" t="s">
        <v>288</v>
      </c>
      <c r="B213" s="87"/>
      <c r="C213" s="88" t="s">
        <v>471</v>
      </c>
      <c r="D213" s="89"/>
      <c r="E213" s="30">
        <v>2500</v>
      </c>
      <c r="F213" s="30">
        <v>1090.77</v>
      </c>
      <c r="G213" s="91">
        <f>E213-F213</f>
        <v>1409.23</v>
      </c>
    </row>
    <row r="214" spans="1:7" ht="12.75">
      <c r="A214" s="120" t="s">
        <v>472</v>
      </c>
      <c r="B214" s="45"/>
      <c r="C214" s="121" t="s">
        <v>473</v>
      </c>
      <c r="D214" s="75"/>
      <c r="E214" s="84">
        <f t="shared" si="12"/>
        <v>3000</v>
      </c>
      <c r="F214" s="30">
        <v>0</v>
      </c>
      <c r="G214" s="30">
        <v>0</v>
      </c>
    </row>
    <row r="215" spans="1:7" ht="12.75">
      <c r="A215" s="86" t="s">
        <v>251</v>
      </c>
      <c r="B215" s="87"/>
      <c r="C215" s="88" t="s">
        <v>474</v>
      </c>
      <c r="D215" s="89"/>
      <c r="E215" s="30">
        <f t="shared" si="12"/>
        <v>3000</v>
      </c>
      <c r="F215" s="30">
        <v>0</v>
      </c>
      <c r="G215" s="30">
        <v>0</v>
      </c>
    </row>
    <row r="216" spans="1:7" ht="12.75">
      <c r="A216" s="43" t="s">
        <v>277</v>
      </c>
      <c r="B216" s="45"/>
      <c r="C216" s="88" t="s">
        <v>475</v>
      </c>
      <c r="D216" s="89"/>
      <c r="E216" s="30">
        <f t="shared" si="12"/>
        <v>3000</v>
      </c>
      <c r="F216" s="30">
        <v>0</v>
      </c>
      <c r="G216" s="30">
        <v>0</v>
      </c>
    </row>
    <row r="217" spans="1:7" ht="13.5">
      <c r="A217" s="86" t="s">
        <v>288</v>
      </c>
      <c r="B217" s="87"/>
      <c r="C217" s="88" t="s">
        <v>476</v>
      </c>
      <c r="D217" s="89"/>
      <c r="E217" s="30">
        <v>3000</v>
      </c>
      <c r="F217" s="30">
        <v>0</v>
      </c>
      <c r="G217" s="30">
        <v>0</v>
      </c>
    </row>
    <row r="218" spans="1:7" ht="12.75" hidden="1">
      <c r="A218" s="72" t="s">
        <v>477</v>
      </c>
      <c r="B218" s="87"/>
      <c r="C218" s="74" t="s">
        <v>478</v>
      </c>
      <c r="D218" s="75"/>
      <c r="E218" s="84">
        <f>E219</f>
        <v>0</v>
      </c>
      <c r="F218" s="30">
        <v>0</v>
      </c>
      <c r="G218" s="85">
        <f aca="true" t="shared" si="13" ref="G218:G223">E218-F218</f>
        <v>0</v>
      </c>
    </row>
    <row r="219" spans="1:7" ht="12.75" hidden="1">
      <c r="A219" s="86" t="s">
        <v>251</v>
      </c>
      <c r="B219" s="87"/>
      <c r="C219" s="88" t="s">
        <v>479</v>
      </c>
      <c r="D219" s="89"/>
      <c r="E219" s="30">
        <f>E220</f>
        <v>0</v>
      </c>
      <c r="F219" s="30">
        <v>0</v>
      </c>
      <c r="G219" s="91">
        <f t="shared" si="13"/>
        <v>0</v>
      </c>
    </row>
    <row r="220" spans="1:7" ht="12.75" hidden="1">
      <c r="A220" s="86" t="s">
        <v>277</v>
      </c>
      <c r="B220" s="87"/>
      <c r="C220" s="88" t="s">
        <v>480</v>
      </c>
      <c r="D220" s="89"/>
      <c r="E220" s="30">
        <f>E221</f>
        <v>0</v>
      </c>
      <c r="F220" s="30">
        <v>0</v>
      </c>
      <c r="G220" s="91">
        <f t="shared" si="13"/>
        <v>0</v>
      </c>
    </row>
    <row r="221" spans="1:7" ht="13.5" hidden="1">
      <c r="A221" s="86" t="s">
        <v>286</v>
      </c>
      <c r="B221" s="93"/>
      <c r="C221" s="88" t="s">
        <v>481</v>
      </c>
      <c r="D221" s="89"/>
      <c r="E221" s="30">
        <v>0</v>
      </c>
      <c r="F221" s="30">
        <v>0</v>
      </c>
      <c r="G221" s="91">
        <f t="shared" si="13"/>
        <v>0</v>
      </c>
    </row>
    <row r="222" spans="1:7" ht="13.5">
      <c r="A222" s="72" t="s">
        <v>424</v>
      </c>
      <c r="B222" s="110"/>
      <c r="C222" s="124" t="s">
        <v>482</v>
      </c>
      <c r="D222" s="125"/>
      <c r="E222" s="126">
        <f>E224+E223+E225</f>
        <v>1035000</v>
      </c>
      <c r="F222" s="76">
        <f>F223</f>
        <v>0</v>
      </c>
      <c r="G222" s="76">
        <f t="shared" si="13"/>
        <v>1035000</v>
      </c>
    </row>
    <row r="223" spans="1:7" ht="13.5">
      <c r="A223" s="86" t="s">
        <v>288</v>
      </c>
      <c r="B223" s="112"/>
      <c r="C223" s="127" t="s">
        <v>483</v>
      </c>
      <c r="D223" s="128"/>
      <c r="E223" s="101">
        <v>57500</v>
      </c>
      <c r="F223" s="101">
        <f>F224</f>
        <v>0</v>
      </c>
      <c r="G223" s="101">
        <f t="shared" si="13"/>
        <v>57500</v>
      </c>
    </row>
    <row r="224" spans="1:7" ht="12.75">
      <c r="A224" s="86" t="s">
        <v>251</v>
      </c>
      <c r="B224" s="102"/>
      <c r="C224" s="128" t="s">
        <v>484</v>
      </c>
      <c r="D224" s="128"/>
      <c r="E224" s="101">
        <v>962837.5</v>
      </c>
      <c r="F224" s="101">
        <f>F226</f>
        <v>0</v>
      </c>
      <c r="G224" s="101">
        <v>0</v>
      </c>
    </row>
    <row r="225" spans="1:7" ht="12.75">
      <c r="A225" s="86" t="s">
        <v>251</v>
      </c>
      <c r="B225" s="102"/>
      <c r="C225" s="128" t="s">
        <v>485</v>
      </c>
      <c r="D225" s="128"/>
      <c r="E225" s="101">
        <v>14662.5</v>
      </c>
      <c r="F225" s="101">
        <f>F227</f>
        <v>0</v>
      </c>
      <c r="G225" s="101">
        <v>0</v>
      </c>
    </row>
    <row r="226" spans="1:7" ht="12.75">
      <c r="A226" s="86" t="s">
        <v>277</v>
      </c>
      <c r="B226" s="87"/>
      <c r="C226" s="128" t="s">
        <v>486</v>
      </c>
      <c r="D226" s="128"/>
      <c r="E226" s="101">
        <v>0</v>
      </c>
      <c r="F226" s="101">
        <f>F227</f>
        <v>0</v>
      </c>
      <c r="G226" s="101">
        <v>0</v>
      </c>
    </row>
    <row r="227" spans="1:7" ht="13.5">
      <c r="A227" s="86" t="s">
        <v>288</v>
      </c>
      <c r="B227" s="87"/>
      <c r="C227" s="128" t="s">
        <v>487</v>
      </c>
      <c r="D227" s="128"/>
      <c r="E227" s="101">
        <v>0</v>
      </c>
      <c r="F227" s="101">
        <v>0</v>
      </c>
      <c r="G227" s="101">
        <v>0</v>
      </c>
    </row>
    <row r="228" spans="1:7" ht="13.5">
      <c r="A228" s="72" t="s">
        <v>424</v>
      </c>
      <c r="B228" s="110"/>
      <c r="C228" s="124" t="s">
        <v>488</v>
      </c>
      <c r="D228" s="125"/>
      <c r="E228" s="126">
        <f>E230+E229</f>
        <v>69000</v>
      </c>
      <c r="F228" s="76">
        <f>F229</f>
        <v>0</v>
      </c>
      <c r="G228" s="76">
        <f>E228-F228</f>
        <v>69000</v>
      </c>
    </row>
    <row r="229" spans="1:7" ht="13.5">
      <c r="A229" s="86" t="s">
        <v>288</v>
      </c>
      <c r="B229" s="112"/>
      <c r="C229" s="127" t="s">
        <v>489</v>
      </c>
      <c r="D229" s="128"/>
      <c r="E229" s="101">
        <v>67965</v>
      </c>
      <c r="F229" s="101">
        <f>F230</f>
        <v>0</v>
      </c>
      <c r="G229" s="101">
        <f>E229-F229</f>
        <v>67965</v>
      </c>
    </row>
    <row r="230" spans="1:7" ht="12.75">
      <c r="A230" s="86" t="s">
        <v>251</v>
      </c>
      <c r="B230" s="102"/>
      <c r="C230" s="128" t="s">
        <v>490</v>
      </c>
      <c r="D230" s="128"/>
      <c r="E230" s="101">
        <f>E231</f>
        <v>1035</v>
      </c>
      <c r="F230" s="101">
        <f>F231</f>
        <v>0</v>
      </c>
      <c r="G230" s="101">
        <f>G231</f>
        <v>1035</v>
      </c>
    </row>
    <row r="231" spans="1:7" ht="12.75">
      <c r="A231" s="86" t="s">
        <v>277</v>
      </c>
      <c r="B231" s="87"/>
      <c r="C231" s="128" t="s">
        <v>491</v>
      </c>
      <c r="D231" s="128"/>
      <c r="E231" s="101">
        <f>E232</f>
        <v>1035</v>
      </c>
      <c r="F231" s="101">
        <f>F232</f>
        <v>0</v>
      </c>
      <c r="G231" s="101">
        <f>G232</f>
        <v>1035</v>
      </c>
    </row>
    <row r="232" spans="1:7" ht="12.75">
      <c r="A232" s="86" t="s">
        <v>288</v>
      </c>
      <c r="B232" s="87"/>
      <c r="C232" s="128" t="s">
        <v>492</v>
      </c>
      <c r="D232" s="128"/>
      <c r="E232" s="101">
        <v>1035</v>
      </c>
      <c r="F232" s="101">
        <v>0</v>
      </c>
      <c r="G232" s="101">
        <f>E232-F232</f>
        <v>1035</v>
      </c>
    </row>
    <row r="233" spans="1:7" ht="12.75">
      <c r="A233" s="72" t="s">
        <v>424</v>
      </c>
      <c r="B233" s="73"/>
      <c r="C233" s="125" t="s">
        <v>493</v>
      </c>
      <c r="D233" s="125"/>
      <c r="E233" s="76">
        <f>E236+E234</f>
        <v>46000</v>
      </c>
      <c r="F233" s="76">
        <f>F234</f>
        <v>0</v>
      </c>
      <c r="G233" s="76">
        <f>E233-F233</f>
        <v>46000</v>
      </c>
    </row>
    <row r="234" spans="1:7" ht="12.75">
      <c r="A234" s="86" t="s">
        <v>288</v>
      </c>
      <c r="B234" s="87"/>
      <c r="C234" s="128" t="s">
        <v>494</v>
      </c>
      <c r="D234" s="128"/>
      <c r="E234" s="101">
        <v>45310</v>
      </c>
      <c r="F234" s="101">
        <f>F235</f>
        <v>0</v>
      </c>
      <c r="G234" s="101">
        <f>E234-F234</f>
        <v>45310</v>
      </c>
    </row>
    <row r="235" spans="1:7" ht="12.75">
      <c r="A235" s="86" t="s">
        <v>251</v>
      </c>
      <c r="B235" s="87"/>
      <c r="C235" s="128" t="s">
        <v>493</v>
      </c>
      <c r="D235" s="128"/>
      <c r="E235" s="101">
        <f>E236</f>
        <v>690</v>
      </c>
      <c r="F235" s="101">
        <f>F236</f>
        <v>0</v>
      </c>
      <c r="G235" s="101">
        <f>E235-F235</f>
        <v>690</v>
      </c>
    </row>
    <row r="236" spans="1:7" ht="13.5">
      <c r="A236" s="86" t="s">
        <v>277</v>
      </c>
      <c r="B236" s="93"/>
      <c r="C236" s="128" t="s">
        <v>495</v>
      </c>
      <c r="D236" s="128"/>
      <c r="E236" s="101">
        <f aca="true" t="shared" si="14" ref="E236:E240">E237</f>
        <v>690</v>
      </c>
      <c r="F236" s="101">
        <f>F237</f>
        <v>0</v>
      </c>
      <c r="G236" s="101">
        <f>G237</f>
        <v>690</v>
      </c>
    </row>
    <row r="237" spans="1:7" ht="13.5">
      <c r="A237" s="86" t="s">
        <v>288</v>
      </c>
      <c r="B237" s="112"/>
      <c r="C237" s="127" t="s">
        <v>496</v>
      </c>
      <c r="D237" s="128"/>
      <c r="E237" s="101">
        <v>690</v>
      </c>
      <c r="F237" s="101">
        <v>0</v>
      </c>
      <c r="G237" s="101">
        <f>E237-F237</f>
        <v>690</v>
      </c>
    </row>
    <row r="238" spans="1:7" ht="12.75">
      <c r="A238" s="120" t="s">
        <v>497</v>
      </c>
      <c r="B238" s="45"/>
      <c r="C238" s="74" t="s">
        <v>498</v>
      </c>
      <c r="D238" s="75"/>
      <c r="E238" s="84">
        <f t="shared" si="14"/>
        <v>0</v>
      </c>
      <c r="F238" s="30">
        <v>0</v>
      </c>
      <c r="G238" s="30">
        <f>E238-F238</f>
        <v>0</v>
      </c>
    </row>
    <row r="239" spans="1:7" ht="12.75">
      <c r="A239" s="86" t="s">
        <v>251</v>
      </c>
      <c r="B239" s="87"/>
      <c r="C239" s="88" t="s">
        <v>498</v>
      </c>
      <c r="D239" s="89"/>
      <c r="E239" s="30">
        <f t="shared" si="14"/>
        <v>0</v>
      </c>
      <c r="F239" s="30">
        <v>0</v>
      </c>
      <c r="G239" s="30">
        <f>G240</f>
        <v>0</v>
      </c>
    </row>
    <row r="240" spans="1:7" ht="12.75">
      <c r="A240" s="43" t="s">
        <v>277</v>
      </c>
      <c r="B240" s="45"/>
      <c r="C240" s="88" t="s">
        <v>499</v>
      </c>
      <c r="D240" s="89"/>
      <c r="E240" s="30">
        <f t="shared" si="14"/>
        <v>0</v>
      </c>
      <c r="F240" s="30">
        <v>0</v>
      </c>
      <c r="G240" s="30">
        <f>G241</f>
        <v>0</v>
      </c>
    </row>
    <row r="241" spans="1:7" ht="12.75">
      <c r="A241" s="86" t="s">
        <v>288</v>
      </c>
      <c r="B241" s="87"/>
      <c r="C241" s="88" t="s">
        <v>500</v>
      </c>
      <c r="D241" s="89"/>
      <c r="E241" s="30">
        <v>0</v>
      </c>
      <c r="F241" s="30">
        <v>0</v>
      </c>
      <c r="G241" s="30">
        <f>E241-F241</f>
        <v>0</v>
      </c>
    </row>
    <row r="242" spans="1:7" ht="12.75">
      <c r="A242" s="72" t="s">
        <v>501</v>
      </c>
      <c r="B242" s="129"/>
      <c r="C242" s="74" t="s">
        <v>502</v>
      </c>
      <c r="D242" s="75"/>
      <c r="E242" s="84">
        <f aca="true" t="shared" si="15" ref="E242:G244">E243</f>
        <v>22500</v>
      </c>
      <c r="F242" s="84">
        <f t="shared" si="15"/>
        <v>22413.3</v>
      </c>
      <c r="G242" s="85">
        <f t="shared" si="15"/>
        <v>86.70000000000073</v>
      </c>
    </row>
    <row r="243" spans="1:7" ht="12.75">
      <c r="A243" s="86" t="s">
        <v>251</v>
      </c>
      <c r="B243" s="87"/>
      <c r="C243" s="88" t="s">
        <v>503</v>
      </c>
      <c r="D243" s="89"/>
      <c r="E243" s="30">
        <f t="shared" si="15"/>
        <v>22500</v>
      </c>
      <c r="F243" s="30">
        <f t="shared" si="15"/>
        <v>22413.3</v>
      </c>
      <c r="G243" s="91">
        <f t="shared" si="15"/>
        <v>86.70000000000073</v>
      </c>
    </row>
    <row r="244" spans="1:7" ht="12.75">
      <c r="A244" s="86" t="s">
        <v>277</v>
      </c>
      <c r="B244" s="87"/>
      <c r="C244" s="88" t="s">
        <v>504</v>
      </c>
      <c r="D244" s="89"/>
      <c r="E244" s="30">
        <f t="shared" si="15"/>
        <v>22500</v>
      </c>
      <c r="F244" s="30">
        <f t="shared" si="15"/>
        <v>22413.3</v>
      </c>
      <c r="G244" s="91">
        <f t="shared" si="15"/>
        <v>86.70000000000073</v>
      </c>
    </row>
    <row r="245" spans="1:7" ht="12.75">
      <c r="A245" s="86" t="s">
        <v>297</v>
      </c>
      <c r="B245" s="87"/>
      <c r="C245" s="88" t="s">
        <v>505</v>
      </c>
      <c r="D245" s="89"/>
      <c r="E245" s="30">
        <v>22500</v>
      </c>
      <c r="F245" s="30">
        <v>22413.3</v>
      </c>
      <c r="G245" s="91">
        <f>E245-F245</f>
        <v>86.70000000000073</v>
      </c>
    </row>
    <row r="246" spans="1:7" ht="12.75">
      <c r="A246" s="72" t="s">
        <v>501</v>
      </c>
      <c r="B246" s="129"/>
      <c r="C246" s="74" t="s">
        <v>506</v>
      </c>
      <c r="D246" s="75"/>
      <c r="E246" s="84">
        <f aca="true" t="shared" si="16" ref="E246:G246">E247</f>
        <v>12500</v>
      </c>
      <c r="F246" s="84">
        <f t="shared" si="16"/>
        <v>0</v>
      </c>
      <c r="G246" s="85">
        <f t="shared" si="16"/>
        <v>12500</v>
      </c>
    </row>
    <row r="247" spans="1:7" ht="12.75">
      <c r="A247" s="86" t="s">
        <v>251</v>
      </c>
      <c r="B247" s="87"/>
      <c r="C247" s="88" t="s">
        <v>506</v>
      </c>
      <c r="D247" s="89"/>
      <c r="E247" s="30">
        <f aca="true" t="shared" si="17" ref="E247:G247">E248</f>
        <v>12500</v>
      </c>
      <c r="F247" s="30">
        <f t="shared" si="17"/>
        <v>0</v>
      </c>
      <c r="G247" s="91">
        <f t="shared" si="17"/>
        <v>12500</v>
      </c>
    </row>
    <row r="248" spans="1:7" ht="12.75">
      <c r="A248" s="86" t="s">
        <v>277</v>
      </c>
      <c r="B248" s="87"/>
      <c r="C248" s="88" t="s">
        <v>507</v>
      </c>
      <c r="D248" s="89"/>
      <c r="E248" s="30">
        <f aca="true" t="shared" si="18" ref="E248:G248">E249</f>
        <v>12500</v>
      </c>
      <c r="F248" s="30">
        <f t="shared" si="18"/>
        <v>0</v>
      </c>
      <c r="G248" s="91">
        <f t="shared" si="18"/>
        <v>12500</v>
      </c>
    </row>
    <row r="249" spans="1:7" ht="12.75">
      <c r="A249" s="86" t="s">
        <v>297</v>
      </c>
      <c r="B249" s="87"/>
      <c r="C249" s="88" t="s">
        <v>508</v>
      </c>
      <c r="D249" s="89"/>
      <c r="E249" s="30">
        <v>12500</v>
      </c>
      <c r="F249" s="30">
        <v>0</v>
      </c>
      <c r="G249" s="91">
        <f>E249-F249</f>
        <v>12500</v>
      </c>
    </row>
    <row r="250" spans="1:7" ht="12.75">
      <c r="A250" s="72" t="s">
        <v>509</v>
      </c>
      <c r="B250" s="73"/>
      <c r="C250" s="74" t="s">
        <v>510</v>
      </c>
      <c r="D250" s="75"/>
      <c r="E250" s="84">
        <v>50000</v>
      </c>
      <c r="F250" s="105">
        <v>38000</v>
      </c>
      <c r="G250" s="84">
        <f>E250-F250</f>
        <v>12000</v>
      </c>
    </row>
    <row r="251" spans="1:7" ht="21.75" customHeight="1">
      <c r="A251" s="72" t="s">
        <v>511</v>
      </c>
      <c r="B251" s="73" t="s">
        <v>10</v>
      </c>
      <c r="C251" s="74" t="s">
        <v>512</v>
      </c>
      <c r="D251" s="75"/>
      <c r="E251" s="84">
        <f>E252</f>
        <v>426930</v>
      </c>
      <c r="F251" s="84">
        <f>F252</f>
        <v>316944</v>
      </c>
      <c r="G251" s="84">
        <f>E251-F251</f>
        <v>109986</v>
      </c>
    </row>
    <row r="252" spans="1:7" ht="12.75">
      <c r="A252" s="86" t="s">
        <v>251</v>
      </c>
      <c r="B252" s="87" t="s">
        <v>10</v>
      </c>
      <c r="C252" s="88" t="s">
        <v>513</v>
      </c>
      <c r="D252" s="89"/>
      <c r="E252" s="30">
        <f>E254</f>
        <v>426930</v>
      </c>
      <c r="F252" s="30">
        <f>F254</f>
        <v>316944</v>
      </c>
      <c r="G252" s="30">
        <f>G254</f>
        <v>109986</v>
      </c>
    </row>
    <row r="253" spans="1:7" ht="12.75" hidden="1">
      <c r="A253" s="86" t="s">
        <v>514</v>
      </c>
      <c r="B253" s="87" t="s">
        <v>10</v>
      </c>
      <c r="C253" s="88" t="s">
        <v>515</v>
      </c>
      <c r="D253" s="89"/>
      <c r="E253" s="30" t="e">
        <f>#REF!</f>
        <v>#REF!</v>
      </c>
      <c r="F253" s="30">
        <v>0</v>
      </c>
      <c r="G253" s="30">
        <v>0</v>
      </c>
    </row>
    <row r="254" spans="1:7" ht="22.5" customHeight="1">
      <c r="A254" s="86" t="s">
        <v>516</v>
      </c>
      <c r="B254" s="87" t="s">
        <v>10</v>
      </c>
      <c r="C254" s="88" t="s">
        <v>517</v>
      </c>
      <c r="D254" s="89"/>
      <c r="E254" s="30">
        <v>426930</v>
      </c>
      <c r="F254" s="30">
        <v>316944</v>
      </c>
      <c r="G254" s="30">
        <f>E254-F254</f>
        <v>109986</v>
      </c>
    </row>
    <row r="255" spans="1:7" ht="9" customHeight="1">
      <c r="A255" s="130"/>
      <c r="B255" s="131"/>
      <c r="C255" s="132"/>
      <c r="D255" s="132"/>
      <c r="E255" s="131"/>
      <c r="F255" s="131"/>
      <c r="G255" s="131"/>
    </row>
    <row r="256" spans="1:7" ht="13.5" customHeight="1">
      <c r="A256" s="133" t="s">
        <v>518</v>
      </c>
      <c r="B256" s="134" t="s">
        <v>519</v>
      </c>
      <c r="C256" s="135" t="s">
        <v>520</v>
      </c>
      <c r="D256" s="136"/>
      <c r="E256" s="137">
        <f>Доходы!E19-Расходы!E13</f>
        <v>-387786.67999999784</v>
      </c>
      <c r="F256" s="137">
        <f>Доходы!G19-Расходы!F13</f>
        <v>238839.38000000082</v>
      </c>
      <c r="G256" s="138" t="s">
        <v>521</v>
      </c>
    </row>
    <row r="257" spans="3:7" ht="12.75">
      <c r="C257" s="139"/>
      <c r="D257" s="139"/>
      <c r="E257" s="139"/>
      <c r="F257" s="139"/>
      <c r="G257" s="139"/>
    </row>
  </sheetData>
  <sheetProtection/>
  <mergeCells count="222">
    <mergeCell ref="A2:E2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C136:D136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C157:D157"/>
    <mergeCell ref="C158:D158"/>
    <mergeCell ref="C163:D163"/>
    <mergeCell ref="C164:D164"/>
    <mergeCell ref="C165:D165"/>
    <mergeCell ref="C166:D166"/>
    <mergeCell ref="C167:D167"/>
    <mergeCell ref="C169:D169"/>
    <mergeCell ref="C170:D170"/>
    <mergeCell ref="C171:D171"/>
    <mergeCell ref="C173:D173"/>
    <mergeCell ref="C174:D174"/>
    <mergeCell ref="C175:D175"/>
    <mergeCell ref="C176:D176"/>
    <mergeCell ref="C177:D177"/>
    <mergeCell ref="C178:D178"/>
    <mergeCell ref="C179:D179"/>
    <mergeCell ref="C180:D180"/>
    <mergeCell ref="C181:D181"/>
    <mergeCell ref="C182:D182"/>
    <mergeCell ref="C183:D183"/>
    <mergeCell ref="C184:D184"/>
    <mergeCell ref="C185:D185"/>
    <mergeCell ref="C186:D186"/>
    <mergeCell ref="C187:D187"/>
    <mergeCell ref="C188:D188"/>
    <mergeCell ref="C189:D189"/>
    <mergeCell ref="C190:D190"/>
    <mergeCell ref="C191:D191"/>
    <mergeCell ref="C192:D192"/>
    <mergeCell ref="C193:D193"/>
    <mergeCell ref="C194:D194"/>
    <mergeCell ref="C195:D195"/>
    <mergeCell ref="C196:D196"/>
    <mergeCell ref="C197:D197"/>
    <mergeCell ref="C198:D198"/>
    <mergeCell ref="C199:D199"/>
    <mergeCell ref="C200:D200"/>
    <mergeCell ref="C201:D201"/>
    <mergeCell ref="C203:D203"/>
    <mergeCell ref="C205:D205"/>
    <mergeCell ref="C206:D206"/>
    <mergeCell ref="C207:D207"/>
    <mergeCell ref="C208:D208"/>
    <mergeCell ref="C209:D209"/>
    <mergeCell ref="C210:D210"/>
    <mergeCell ref="C211:D211"/>
    <mergeCell ref="C212:D212"/>
    <mergeCell ref="C213:D213"/>
    <mergeCell ref="C214:D214"/>
    <mergeCell ref="C215:D215"/>
    <mergeCell ref="C216:D216"/>
    <mergeCell ref="C217:D217"/>
    <mergeCell ref="C218:D218"/>
    <mergeCell ref="C219:D219"/>
    <mergeCell ref="C220:D220"/>
    <mergeCell ref="C221:D221"/>
    <mergeCell ref="C238:D238"/>
    <mergeCell ref="C239:D239"/>
    <mergeCell ref="C240:D240"/>
    <mergeCell ref="C241:D241"/>
    <mergeCell ref="C242:D242"/>
    <mergeCell ref="C243:D243"/>
    <mergeCell ref="C244:D244"/>
    <mergeCell ref="C245:D245"/>
    <mergeCell ref="C246:D246"/>
    <mergeCell ref="C247:D247"/>
    <mergeCell ref="C248:D248"/>
    <mergeCell ref="C249:D249"/>
    <mergeCell ref="C250:D250"/>
    <mergeCell ref="C251:D251"/>
    <mergeCell ref="C252:D252"/>
    <mergeCell ref="C253:D253"/>
    <mergeCell ref="C254:D254"/>
    <mergeCell ref="C256:D256"/>
    <mergeCell ref="A4:A11"/>
    <mergeCell ref="B4:B11"/>
    <mergeCell ref="E4:E11"/>
    <mergeCell ref="F4:F9"/>
    <mergeCell ref="G4:G9"/>
    <mergeCell ref="C4:D11"/>
  </mergeCells>
  <conditionalFormatting sqref="F23:G23">
    <cfRule type="cellIs" priority="24" dxfId="0" operator="equal" stopIfTrue="1">
      <formula>0</formula>
    </cfRule>
  </conditionalFormatting>
  <conditionalFormatting sqref="G30">
    <cfRule type="cellIs" priority="5" dxfId="0" operator="equal" stopIfTrue="1">
      <formula>0</formula>
    </cfRule>
  </conditionalFormatting>
  <conditionalFormatting sqref="G62">
    <cfRule type="cellIs" priority="22" dxfId="0" operator="equal" stopIfTrue="1">
      <formula>0</formula>
    </cfRule>
  </conditionalFormatting>
  <conditionalFormatting sqref="G63">
    <cfRule type="cellIs" priority="23" dxfId="0" operator="equal" stopIfTrue="1">
      <formula>0</formula>
    </cfRule>
  </conditionalFormatting>
  <conditionalFormatting sqref="G69">
    <cfRule type="cellIs" priority="14" dxfId="0" operator="equal" stopIfTrue="1">
      <formula>0</formula>
    </cfRule>
  </conditionalFormatting>
  <conditionalFormatting sqref="G70">
    <cfRule type="cellIs" priority="2" dxfId="0" operator="equal" stopIfTrue="1">
      <formula>0</formula>
    </cfRule>
  </conditionalFormatting>
  <conditionalFormatting sqref="G71">
    <cfRule type="cellIs" priority="12" dxfId="0" operator="equal" stopIfTrue="1">
      <formula>0</formula>
    </cfRule>
  </conditionalFormatting>
  <conditionalFormatting sqref="G72">
    <cfRule type="cellIs" priority="1" dxfId="0" operator="equal" stopIfTrue="1">
      <formula>0</formula>
    </cfRule>
  </conditionalFormatting>
  <conditionalFormatting sqref="F75:G75">
    <cfRule type="cellIs" priority="9" dxfId="0" operator="equal" stopIfTrue="1">
      <formula>0</formula>
    </cfRule>
  </conditionalFormatting>
  <conditionalFormatting sqref="G76">
    <cfRule type="cellIs" priority="10" dxfId="0" operator="equal" stopIfTrue="1">
      <formula>0</formula>
    </cfRule>
  </conditionalFormatting>
  <conditionalFormatting sqref="G146">
    <cfRule type="cellIs" priority="26" dxfId="0" operator="equal" stopIfTrue="1">
      <formula>0</formula>
    </cfRule>
  </conditionalFormatting>
  <conditionalFormatting sqref="G190">
    <cfRule type="cellIs" priority="19" dxfId="0" operator="equal" stopIfTrue="1">
      <formula>0</formula>
    </cfRule>
  </conditionalFormatting>
  <conditionalFormatting sqref="G26:G28">
    <cfRule type="cellIs" priority="6" dxfId="0" operator="equal" stopIfTrue="1">
      <formula>0</formula>
    </cfRule>
  </conditionalFormatting>
  <conditionalFormatting sqref="G67:G68">
    <cfRule type="cellIs" priority="15" dxfId="0" operator="equal" stopIfTrue="1">
      <formula>0</formula>
    </cfRule>
  </conditionalFormatting>
  <conditionalFormatting sqref="G188:G189">
    <cfRule type="cellIs" priority="18" dxfId="0" operator="equal" stopIfTrue="1">
      <formula>0</formula>
    </cfRule>
  </conditionalFormatting>
  <conditionalFormatting sqref="G246:G249">
    <cfRule type="cellIs" priority="3" dxfId="0" operator="equal" stopIfTrue="1">
      <formula>0</formula>
    </cfRule>
  </conditionalFormatting>
  <conditionalFormatting sqref="G13 G15 F16:G19 G20:G21 F22:G22 G24:G25 G29 G31:G42 F31:F32 G44 G64 F40:F42 G49:G61 G66 G80:G82 F250 F256:G256 G242:G245 G143:G145 F167:G171 G172:G173 F174:G174 G182 G191:G203 F208:G211 G105 G218:G221 G112:G127 F86:G86 G212:G213">
    <cfRule type="cellIs" priority="36" dxfId="0" operator="equal" stopIfTrue="1">
      <formula>0</formula>
    </cfRule>
  </conditionalFormatting>
  <conditionalFormatting sqref="F73:G74">
    <cfRule type="cellIs" priority="11" dxfId="0" operator="equal" stopIfTrue="1">
      <formula>0</formula>
    </cfRule>
  </conditionalFormatting>
  <printOptions/>
  <pageMargins left="0.39" right="0.39" top="0.7900000000000001" bottom="0.39" header="0.51" footer="0.51"/>
  <pageSetup fitToHeight="0" fitToWidth="1" horizontalDpi="600" verticalDpi="600" orientation="portrait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tabSelected="1" workbookViewId="0" topLeftCell="A11">
      <selection activeCell="C35" sqref="C35"/>
    </sheetView>
  </sheetViews>
  <sheetFormatPr defaultColWidth="9.1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2" t="s">
        <v>522</v>
      </c>
      <c r="B1" s="2"/>
      <c r="C1" s="2"/>
      <c r="D1" s="2"/>
      <c r="E1" s="2"/>
      <c r="F1" s="2"/>
    </row>
    <row r="2" spans="1:6" ht="12.75" customHeight="1">
      <c r="A2" s="3" t="s">
        <v>523</v>
      </c>
      <c r="B2" s="3"/>
      <c r="C2" s="3"/>
      <c r="D2" s="3"/>
      <c r="E2" s="3"/>
      <c r="F2" s="3"/>
    </row>
    <row r="3" spans="1:6" ht="9" customHeight="1">
      <c r="A3" s="4"/>
      <c r="B3" s="5"/>
      <c r="C3" s="4"/>
      <c r="D3" s="5"/>
      <c r="E3" s="5"/>
      <c r="F3" s="4"/>
    </row>
    <row r="4" spans="1:6" ht="13.5" customHeight="1">
      <c r="A4" s="6" t="s">
        <v>26</v>
      </c>
      <c r="B4" s="7" t="s">
        <v>27</v>
      </c>
      <c r="C4" s="8" t="s">
        <v>524</v>
      </c>
      <c r="D4" s="9" t="s">
        <v>29</v>
      </c>
      <c r="E4" s="9" t="s">
        <v>30</v>
      </c>
      <c r="F4" s="10" t="s">
        <v>31</v>
      </c>
    </row>
    <row r="5" spans="1:6" ht="4.5" customHeight="1">
      <c r="A5" s="11"/>
      <c r="B5" s="12"/>
      <c r="C5" s="13"/>
      <c r="D5" s="14"/>
      <c r="E5" s="14"/>
      <c r="F5" s="15"/>
    </row>
    <row r="6" spans="1:6" ht="6" customHeight="1">
      <c r="A6" s="11"/>
      <c r="B6" s="12"/>
      <c r="C6" s="13"/>
      <c r="D6" s="14"/>
      <c r="E6" s="14"/>
      <c r="F6" s="15"/>
    </row>
    <row r="7" spans="1:6" ht="4.5" customHeight="1">
      <c r="A7" s="11"/>
      <c r="B7" s="12"/>
      <c r="C7" s="13"/>
      <c r="D7" s="14"/>
      <c r="E7" s="14"/>
      <c r="F7" s="15"/>
    </row>
    <row r="8" spans="1:6" ht="6" customHeight="1">
      <c r="A8" s="11"/>
      <c r="B8" s="12"/>
      <c r="C8" s="13"/>
      <c r="D8" s="14"/>
      <c r="E8" s="14"/>
      <c r="F8" s="15"/>
    </row>
    <row r="9" spans="1:6" ht="6" customHeight="1">
      <c r="A9" s="11"/>
      <c r="B9" s="12"/>
      <c r="C9" s="13"/>
      <c r="D9" s="14"/>
      <c r="E9" s="14"/>
      <c r="F9" s="15"/>
    </row>
    <row r="10" spans="1:6" ht="18" customHeight="1">
      <c r="A10" s="16"/>
      <c r="B10" s="17"/>
      <c r="C10" s="18"/>
      <c r="D10" s="19"/>
      <c r="E10" s="19"/>
      <c r="F10" s="20"/>
    </row>
    <row r="11" spans="1:6" ht="13.5" customHeight="1">
      <c r="A11" s="21">
        <v>1</v>
      </c>
      <c r="B11" s="22">
        <v>2</v>
      </c>
      <c r="C11" s="23">
        <v>3</v>
      </c>
      <c r="D11" s="24" t="s">
        <v>32</v>
      </c>
      <c r="E11" s="25" t="s">
        <v>16</v>
      </c>
      <c r="F11" s="26" t="s">
        <v>33</v>
      </c>
    </row>
    <row r="12" spans="1:6" ht="25.5">
      <c r="A12" s="27" t="s">
        <v>525</v>
      </c>
      <c r="B12" s="28" t="s">
        <v>526</v>
      </c>
      <c r="C12" s="29" t="s">
        <v>527</v>
      </c>
      <c r="D12" s="30">
        <f>D14</f>
        <v>387786.67999999784</v>
      </c>
      <c r="E12" s="30">
        <f>E14+E13</f>
        <v>-238839.3799999999</v>
      </c>
      <c r="F12" s="31" t="s">
        <v>130</v>
      </c>
    </row>
    <row r="13" spans="1:6" ht="12.75">
      <c r="A13" s="32" t="s">
        <v>528</v>
      </c>
      <c r="B13" s="33" t="s">
        <v>529</v>
      </c>
      <c r="C13" s="34"/>
      <c r="D13" s="35"/>
      <c r="E13" s="35"/>
      <c r="F13" s="36"/>
    </row>
    <row r="14" spans="1:6" ht="12.75">
      <c r="A14" s="32" t="s">
        <v>530</v>
      </c>
      <c r="B14" s="33" t="s">
        <v>531</v>
      </c>
      <c r="C14" s="34" t="s">
        <v>532</v>
      </c>
      <c r="D14" s="37">
        <f>D15+D16</f>
        <v>387786.67999999784</v>
      </c>
      <c r="E14" s="37">
        <f>E15+E16</f>
        <v>-238839.3799999999</v>
      </c>
      <c r="F14" s="36" t="s">
        <v>521</v>
      </c>
    </row>
    <row r="15" spans="1:6" ht="25.5">
      <c r="A15" s="32" t="s">
        <v>533</v>
      </c>
      <c r="B15" s="33" t="s">
        <v>531</v>
      </c>
      <c r="C15" s="34" t="s">
        <v>534</v>
      </c>
      <c r="D15" s="35">
        <f>-Доходы!E19</f>
        <v>-9382221.22</v>
      </c>
      <c r="E15" s="35">
        <v>-5702082.58</v>
      </c>
      <c r="F15" s="36" t="s">
        <v>521</v>
      </c>
    </row>
    <row r="16" spans="1:6" ht="63.75">
      <c r="A16" s="38" t="s">
        <v>535</v>
      </c>
      <c r="B16" s="33" t="s">
        <v>531</v>
      </c>
      <c r="C16" s="34" t="s">
        <v>536</v>
      </c>
      <c r="D16" s="35">
        <f>Расходы!E13</f>
        <v>9770007.899999999</v>
      </c>
      <c r="E16" s="35">
        <v>5463243.2</v>
      </c>
      <c r="F16" s="36" t="s">
        <v>521</v>
      </c>
    </row>
    <row r="17" spans="1:6" ht="12.75">
      <c r="A17" s="39"/>
      <c r="B17" s="40"/>
      <c r="C17" s="41"/>
      <c r="D17" s="42"/>
      <c r="E17" s="42"/>
      <c r="F17" s="36"/>
    </row>
    <row r="18" spans="1:6" ht="12.75">
      <c r="A18" s="43"/>
      <c r="B18" s="44"/>
      <c r="C18" s="45"/>
      <c r="D18" s="46"/>
      <c r="E18" s="46"/>
      <c r="F18" s="31"/>
    </row>
    <row r="19" spans="1:6" ht="12.75">
      <c r="A19" s="43"/>
      <c r="B19" s="44"/>
      <c r="C19" s="45"/>
      <c r="D19" s="46"/>
      <c r="E19" s="46"/>
      <c r="F19" s="31"/>
    </row>
    <row r="20" spans="1:6" ht="12.75">
      <c r="A20" s="43"/>
      <c r="B20" s="44"/>
      <c r="C20" s="45"/>
      <c r="D20" s="46"/>
      <c r="E20" s="46"/>
      <c r="F20" s="31"/>
    </row>
    <row r="21" spans="1:6" ht="12.75">
      <c r="A21" s="43"/>
      <c r="B21" s="44"/>
      <c r="C21" s="45"/>
      <c r="D21" s="46"/>
      <c r="E21" s="46"/>
      <c r="F21" s="31"/>
    </row>
    <row r="22" spans="1:6" ht="12.75">
      <c r="A22" s="43"/>
      <c r="B22" s="44"/>
      <c r="C22" s="45"/>
      <c r="D22" s="46"/>
      <c r="E22" s="46"/>
      <c r="F22" s="31"/>
    </row>
    <row r="23" spans="1:6" ht="13.5">
      <c r="A23" s="43"/>
      <c r="B23" s="44"/>
      <c r="C23" s="45"/>
      <c r="D23" s="46"/>
      <c r="E23" s="46"/>
      <c r="F23" s="31"/>
    </row>
    <row r="24" spans="1:6" ht="12.75" customHeight="1">
      <c r="A24" s="47"/>
      <c r="B24" s="48"/>
      <c r="C24" s="49"/>
      <c r="D24" s="50"/>
      <c r="E24" s="50"/>
      <c r="F24" s="51"/>
    </row>
    <row r="25" spans="1:6" ht="12.75">
      <c r="A25" s="52"/>
      <c r="B25" s="52"/>
      <c r="C25" s="52"/>
      <c r="D25" s="52"/>
      <c r="E25" s="52"/>
      <c r="F25" s="52"/>
    </row>
    <row r="26" spans="1:6" ht="12.75">
      <c r="A26" s="52"/>
      <c r="B26" s="52"/>
      <c r="C26" s="52"/>
      <c r="D26" s="52"/>
      <c r="E26" s="52"/>
      <c r="F26" s="52"/>
    </row>
    <row r="27" spans="1:6" ht="32.25" customHeight="1">
      <c r="A27" s="53" t="s">
        <v>537</v>
      </c>
      <c r="B27" s="53"/>
      <c r="C27" s="53"/>
      <c r="D27" s="53"/>
      <c r="E27" s="53" t="s">
        <v>538</v>
      </c>
      <c r="F27" s="52"/>
    </row>
    <row r="28" spans="1:6" ht="12.75" customHeight="1">
      <c r="A28" s="53"/>
      <c r="B28" s="53"/>
      <c r="C28" s="53"/>
      <c r="D28" s="53"/>
      <c r="E28" s="53"/>
      <c r="F28" s="52"/>
    </row>
    <row r="29" spans="1:6" ht="15.75" customHeight="1">
      <c r="A29" s="53" t="s">
        <v>539</v>
      </c>
      <c r="B29" s="53"/>
      <c r="C29" s="53"/>
      <c r="D29" s="53"/>
      <c r="E29" s="53" t="s">
        <v>540</v>
      </c>
      <c r="F29" s="52"/>
    </row>
    <row r="30" spans="1:6" ht="9.75" customHeight="1">
      <c r="A30" s="53"/>
      <c r="B30" s="53"/>
      <c r="C30" s="53"/>
      <c r="D30" s="53"/>
      <c r="E30" s="53"/>
      <c r="F30" s="52"/>
    </row>
    <row r="32" ht="12.75">
      <c r="A32" t="s">
        <v>541</v>
      </c>
    </row>
    <row r="33" ht="23.25" customHeight="1"/>
  </sheetData>
  <sheetProtection/>
  <mergeCells count="1">
    <mergeCell ref="A1:F1"/>
  </mergeCells>
  <conditionalFormatting sqref="F12:F16 E17:F23">
    <cfRule type="cellIs" priority="1" dxfId="0" operator="equal" stopIfTrue="1">
      <formula>0</formula>
    </cfRule>
  </conditionalFormatting>
  <printOptions/>
  <pageMargins left="0.39" right="0.39" top="0.7900000000000001" bottom="0.39" header="0.51" footer="0.51"/>
  <pageSetup fitToHeight="0" fitToWidth="1" horizontalDpi="600" verticalDpi="600" orientation="portrait" paperSize="9" scale="76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A1" sqref="A1"/>
    </sheetView>
  </sheetViews>
  <sheetFormatPr defaultColWidth="9.125" defaultRowHeight="12.75"/>
  <sheetData>
    <row r="1" spans="1:2" ht="12.75">
      <c r="A1" t="s">
        <v>542</v>
      </c>
      <c r="B1" s="1" t="s">
        <v>16</v>
      </c>
    </row>
    <row r="2" spans="1:2" ht="12.75">
      <c r="A2" t="s">
        <v>543</v>
      </c>
      <c r="B2" s="1" t="s">
        <v>544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Кутаков Александр Александрович</dc:creator>
  <cp:keywords/>
  <dc:description/>
  <cp:lastModifiedBy>Prix</cp:lastModifiedBy>
  <cp:lastPrinted>2018-05-11T01:58:11Z</cp:lastPrinted>
  <dcterms:created xsi:type="dcterms:W3CDTF">1999-06-18T11:49:53Z</dcterms:created>
  <dcterms:modified xsi:type="dcterms:W3CDTF">2023-10-06T09:05:15Z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1049-12.2.0.13215</vt:lpwstr>
  </property>
  <property fmtid="{D5CDD505-2E9C-101B-9397-08002B2CF9AE}" pid="4" name="I">
    <vt:lpwstr>D489EA1652B3420289602B8F9FDBFBBF</vt:lpwstr>
  </property>
</Properties>
</file>