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24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'Доходы'!$A$135</definedName>
    <definedName name="REND_1" localSheetId="2">'Источники'!$A$24</definedName>
    <definedName name="REND_1" localSheetId="1">'Расходы'!$A$211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<sst xmlns="http://schemas.openxmlformats.org/spreadsheetml/2006/main" count="872" uniqueCount="491">
  <si>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</si>
  <si>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</si>
  <si>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</si>
  <si>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</si>
  <si>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</si>
  <si>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</si>
  <si>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01.07.2021г.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</si>
  <si>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</si>
  <si>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</si>
  <si>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</si>
  <si>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</si>
  <si>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</si>
  <si>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</si>
  <si>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</si>
  <si>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</si>
  <si>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</si>
  <si>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</si>
  <si>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</si>
  <si>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</si>
  <si>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</si>
  <si>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</si>
  <si>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</si>
  <si>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</si>
  <si>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</si>
  <si>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</si>
  <si>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</si>
  <si>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</si>
  <si>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</si>
  <si>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</si>
  <si>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</si>
  <si>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</si>
  <si>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</si>
  <si>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</si>
  <si>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</si>
  <si>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</si>
  <si>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</si>
  <si>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</si>
  <si>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</si>
  <si>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</si>
  <si>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</si>
  <si>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</si>
  <si>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</si>
  <si>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</si>
  <si>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</si>
  <si>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</si>
  <si>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</si>
  <si>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</si>
  <si>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</si>
  <si>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</si>
  <si>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</si>
  <si>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</si>
  <si>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</si>
  <si>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</si>
  <si>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</si>
  <si>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</si>
  <si>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</si>
  <si>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</si>
  <si>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</si>
  <si>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</si>
  <si>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</si>
  <si>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18210102030012100110</t>
  </si>
  <si>
    <t>182 10102030013000 110</t>
  </si>
  <si>
    <t>НАЛОГИ НА ТОВАРЫ (РАБОТЫ УСЛУГИ) ,РЕАЛИЗУЕМЫЕ НА ТЕРРИТОРИИ РФ</t>
  </si>
  <si>
    <t>100 10300000000000 110</t>
  </si>
  <si>
    <t xml:space="preserve">АКЦИЗЫ по подакцизным товарам(продукции), производимым на территории РФ </t>
  </si>
  <si>
    <t>100 10302000010000 000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</si>
  <si>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</si>
  <si>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</si>
  <si>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</si>
  <si>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100 10302230010000 110</t>
  </si>
  <si>
    <t>Доходы от уплаты акцизов на моторные масла</t>
  </si>
  <si>
    <t>100 10302240010000 110</t>
  </si>
  <si>
    <t>Доходы от уплаты акцизов на автомобильный бензин</t>
  </si>
  <si>
    <t>100 10302250010000 110</t>
  </si>
  <si>
    <t>Доходы от уплаты акцизов на на прямогонный бензин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</si>
  <si>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</si>
  <si>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</si>
  <si>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</si>
  <si>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</si>
  <si>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</si>
  <si>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</si>
  <si>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</si>
  <si>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</si>
  <si>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</si>
  <si>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</si>
  <si>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</si>
  <si>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</si>
  <si>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</si>
  <si>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</si>
  <si>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</si>
  <si>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</si>
  <si>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</si>
  <si>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</si>
  <si>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</si>
  <si>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</si>
  <si>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</si>
  <si>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</si>
  <si>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</si>
  <si>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</si>
  <si>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</si>
  <si>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</si>
  <si>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</si>
  <si>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</si>
  <si>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</si>
  <si>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</si>
  <si>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182 10106033102100 110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</si>
  <si>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</si>
  <si>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</si>
  <si>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</si>
  <si>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</si>
  <si>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</si>
  <si>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</si>
  <si>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</si>
  <si>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</si>
  <si>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</si>
  <si>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</si>
  <si>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</si>
  <si>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</si>
  <si>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</si>
  <si>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</si>
  <si>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</si>
  <si>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</si>
  <si>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</si>
  <si>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</si>
  <si>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</si>
  <si>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</si>
  <si>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</si>
  <si>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</si>
  <si>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</si>
  <si>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</si>
  <si>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</si>
  <si>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</si>
  <si>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</si>
  <si>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</si>
  <si>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</si>
  <si>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</si>
  <si>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</si>
  <si>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</si>
  <si>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</si>
  <si>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</si>
  <si>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</si>
  <si>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</si>
  <si>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</si>
  <si>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</si>
  <si>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</si>
  <si>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</si>
  <si>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</si>
  <si>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</si>
  <si>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</si>
  <si>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</si>
  <si>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</si>
  <si>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</si>
  <si>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</si>
  <si>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</si>
  <si>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</si>
  <si>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</si>
  <si>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</si>
  <si>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</si>
  <si>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</si>
  <si>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Невыясненные поступления, зачисляемые в бюджеты 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</si>
  <si>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</si>
  <si>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</si>
  <si>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</si>
  <si>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</si>
  <si>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</si>
  <si>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</si>
  <si>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</si>
  <si>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</si>
  <si>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</si>
  <si>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</si>
  <si>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</si>
  <si>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</si>
  <si>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</si>
  <si>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</si>
  <si>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</si>
  <si>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</si>
  <si>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</si>
  <si>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</si>
  <si>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</si>
  <si>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</si>
  <si>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</si>
  <si>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</si>
  <si>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</si>
  <si>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</si>
  <si>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</si>
  <si>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</si>
  <si>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</si>
  <si>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</si>
  <si>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</si>
  <si>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</si>
  <si>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>Субвенции бюджетам субъектов Российской Федерации и муниципальных образований</t>
  </si>
  <si>
    <t>823 20230000000000 150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</si>
  <si>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</si>
  <si>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</si>
  <si>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</si>
  <si>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823 20203015100000 151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</si>
  <si>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</si>
  <si>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</si>
  <si>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</si>
  <si>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</si>
  <si>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</si>
  <si>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</si>
  <si>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</si>
  <si>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Иные межбюджетные трансферты</t>
  </si>
  <si>
    <t>823 20229000000000 150</t>
  </si>
  <si>
    <t xml:space="preserve">Прочие межбюджетные трансферты, передаваемые бюджетам </t>
  </si>
  <si>
    <t>823 20229999000000150</t>
  </si>
  <si>
    <t>Прочие межбюджетные трансферты</t>
  </si>
  <si>
    <t>823 20204999100200 151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</si>
  <si>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</si>
  <si>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Перечисления из бюджетов поселений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</si>
  <si>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864 20805000100000 180</t>
  </si>
  <si>
    <t>Прочие межбюджетные трансферты, передаваемые бюджетам поселений</t>
  </si>
  <si>
    <t>823 20204999107492151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</si>
  <si>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</si>
  <si>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823 20229999101060150</t>
  </si>
  <si>
    <t xml:space="preserve">Прочие субсидии бюджетам сельских поселений (на обеспечение первичных мер пожарной безопасности) </t>
  </si>
  <si>
    <t>823 20229999107412150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</si>
  <si>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</si>
  <si>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823 20229999107508150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</si>
  <si>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</si>
  <si>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823 20229999107509150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</si>
  <si>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</si>
  <si>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</si>
  <si>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</si>
  <si>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</si>
  <si>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</si>
  <si>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</si>
  <si>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</si>
  <si>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</si>
  <si>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</si>
  <si>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</si>
  <si>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</si>
  <si>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</si>
  <si>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</si>
  <si>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</si>
  <si>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</si>
  <si>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</si>
  <si>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</si>
  <si>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</si>
  <si>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</si>
  <si>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</si>
  <si>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</si>
  <si>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</si>
  <si>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</si>
  <si>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</si>
  <si>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</si>
  <si>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</si>
  <si>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</si>
  <si>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</si>
  <si>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</si>
  <si>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</si>
  <si>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</si>
  <si>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</si>
  <si>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</si>
  <si>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</si>
  <si>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</si>
  <si>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</si>
  <si>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823 0104 1920000100 129 0213 </t>
  </si>
  <si>
    <t xml:space="preserve">823 0104 1920000100 122 0000 </t>
  </si>
  <si>
    <t>823 0104 1920000100 122 0212</t>
  </si>
  <si>
    <t>823 0104 1920000100 122 0226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</si>
  <si>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</si>
  <si>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</si>
  <si>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</si>
  <si>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</si>
  <si>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</si>
  <si>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</si>
  <si>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</si>
  <si>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</si>
  <si>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</si>
  <si>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</si>
  <si>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</si>
  <si>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</si>
  <si>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</si>
  <si>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</si>
  <si>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</si>
  <si>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</si>
  <si>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</si>
  <si>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</si>
  <si>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</si>
  <si>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</si>
  <si>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</si>
  <si>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</si>
  <si>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</si>
  <si>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</si>
  <si>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</si>
  <si>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</si>
  <si>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</si>
  <si>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</si>
  <si>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</si>
  <si>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</si>
  <si>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</si>
  <si>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</si>
  <si>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</si>
  <si>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</si>
  <si>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</si>
  <si>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</si>
  <si>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</si>
  <si>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</si>
  <si>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</si>
  <si>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</si>
  <si>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</si>
  <si>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</si>
  <si>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</si>
  <si>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823 0104 1920000100 853 0290 </t>
  </si>
  <si>
    <t xml:space="preserve">                      823 0104 1920000100 853 0292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</si>
  <si>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</si>
  <si>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</si>
  <si>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</si>
  <si>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</si>
  <si>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</si>
  <si>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</si>
  <si>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</si>
  <si>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</si>
  <si>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Другие общегосударственные вопросы</t>
  </si>
  <si>
    <t>823 0113 1940000400 244 0000</t>
  </si>
  <si>
    <t>823 0113 1940000400 244 0220</t>
  </si>
  <si>
    <t>823 0113 1940000400 244 0226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</si>
  <si>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</si>
  <si>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</si>
  <si>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</si>
  <si>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</si>
  <si>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 xml:space="preserve">823 0113 1940075140 244 0000 </t>
  </si>
  <si>
    <t xml:space="preserve">823 0113 1940075140 244 0300 </t>
  </si>
  <si>
    <t xml:space="preserve">823 0113 1940075140 244 0346 </t>
  </si>
  <si>
    <t>823 0113 1940075140 120 0000</t>
  </si>
  <si>
    <t>823 0113 1940075140 121 0211</t>
  </si>
  <si>
    <t>823 0113 1940075140 129 0213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</si>
  <si>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</si>
  <si>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</si>
  <si>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</si>
  <si>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</si>
  <si>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</si>
  <si>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</si>
  <si>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</si>
  <si>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</si>
  <si>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</si>
  <si>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823 0203 1940051180 244 0226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</si>
  <si>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</si>
  <si>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</si>
  <si>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</si>
  <si>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</si>
  <si>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</si>
  <si>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</si>
  <si>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</si>
  <si>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</si>
  <si>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</si>
  <si>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</si>
  <si>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</si>
  <si>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</si>
  <si>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</si>
  <si>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</si>
  <si>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</si>
  <si>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</si>
  <si>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</si>
  <si>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</si>
  <si>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</si>
  <si>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</si>
  <si>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</si>
  <si>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244 0000 </t>
  </si>
  <si>
    <t>823 0310 15100S4120 244 74120</t>
  </si>
  <si>
    <t>823 0310 15100S4120 244 0225</t>
  </si>
  <si>
    <t>823 0310 15100S4120 244 0310</t>
  </si>
  <si>
    <t>823 0310 15100S4120 244 0346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</si>
  <si>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</si>
  <si>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</si>
  <si>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</si>
  <si>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</si>
  <si>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</si>
  <si>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</si>
  <si>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</si>
  <si>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</si>
  <si>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</si>
  <si>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>823 0409 1520088660 244 0226</t>
  </si>
  <si>
    <t>823 0409 1520088660 244 0300</t>
  </si>
  <si>
    <t>823 0409 1520088660 244 0310</t>
  </si>
  <si>
    <t>823 0409 1520088660 244 0344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</si>
  <si>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</si>
  <si>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</si>
  <si>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</si>
  <si>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</si>
  <si>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</si>
  <si>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</si>
  <si>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</si>
  <si>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</si>
  <si>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823 0412 1540088910 244 0000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</si>
  <si>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</si>
  <si>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</si>
  <si>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</si>
  <si>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</si>
  <si>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</si>
  <si>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</si>
  <si>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>Благоустройство</t>
  </si>
  <si>
    <t xml:space="preserve">823 0503 1520088610 000 0000 </t>
  </si>
  <si>
    <t xml:space="preserve">823 0503 1528861 121 200 </t>
  </si>
  <si>
    <t>823 0503 15200S6410 244 000</t>
  </si>
  <si>
    <t xml:space="preserve">823 0503 15200S6410 244 300 </t>
  </si>
  <si>
    <t xml:space="preserve">823 0503 15200S6410 244 310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</si>
  <si>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</si>
  <si>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</si>
  <si>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</si>
  <si>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</si>
  <si>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</si>
  <si>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</si>
  <si>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</si>
  <si>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</si>
  <si>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</si>
  <si>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</si>
  <si>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</si>
  <si>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</si>
  <si>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</si>
  <si>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</si>
  <si>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</si>
  <si>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</si>
  <si>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</si>
  <si>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</si>
  <si>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</si>
  <si>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</si>
  <si>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</si>
  <si>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</si>
  <si>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</si>
  <si>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</si>
  <si>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</si>
  <si>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</si>
  <si>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</si>
  <si>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</si>
  <si>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</si>
  <si>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</si>
  <si>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</si>
  <si>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823 0503 1520088630 244 0000</t>
  </si>
  <si>
    <t>823 0503 1520088630 244 0200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</si>
  <si>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</si>
  <si>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</si>
  <si>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</si>
  <si>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</si>
  <si>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</si>
  <si>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</si>
  <si>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</si>
  <si>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</si>
  <si>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</si>
  <si>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</si>
  <si>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</si>
  <si>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</si>
  <si>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</si>
  <si>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</si>
  <si>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</si>
  <si>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</si>
  <si>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</si>
  <si>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</si>
  <si>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</si>
  <si>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</si>
  <si>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Культура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</si>
  <si>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</si>
  <si>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</si>
  <si>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</si>
  <si>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</si>
  <si>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</si>
  <si>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</si>
  <si>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</si>
  <si>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</si>
  <si>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</si>
  <si>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</si>
  <si>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</si>
  <si>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</si>
  <si>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</si>
  <si>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</si>
  <si>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</si>
  <si>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</si>
  <si>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</si>
  <si>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</si>
  <si>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</si>
  <si>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</si>
  <si>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</si>
  <si>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</si>
  <si>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</si>
  <si>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</si>
  <si>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</si>
  <si>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</si>
  <si>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</si>
  <si>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</si>
  <si>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</si>
  <si>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</si>
  <si>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</si>
  <si>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</si>
  <si>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А.В.Смирнов</t>
  </si>
  <si>
    <t>Главный бухгалтер</t>
  </si>
  <si>
    <t>Т.М.Балобина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</si>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</sst>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000.00"/>
    <numFmt numFmtId="181" formatCode="#,###.##000"/>
    <numFmt numFmtId="182" formatCode="dd/mm/yyyy\ &quot;г.&quot;"/>
    <numFmt numFmtId="183" formatCode="?"/>
    <numFmt numFmtId="184" formatCode="#,000"/>
  </numFmts>
  <fonts count="31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7" fillId="7" borderId="7" applyNumberFormat="0" applyAlignment="0" applyProtection="0"/>
    <xf numFmtId="0" fontId="29" fillId="8" borderId="8" applyNumberFormat="0" applyAlignment="0" applyProtection="0"/>
    <xf numFmtId="0" fontId="25" fillId="5" borderId="7" applyNumberFormat="0" applyAlignment="0" applyProtection="0"/>
    <xf numFmtId="0" fontId="16" fillId="0" borderId="9" applyNumberFormat="0" applyFill="0" applyAlignment="0" applyProtection="0"/>
    <xf numFmtId="0" fontId="24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7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0">
      <alignment/>
      <protection/>
    </xf>
  </cellStyleXfs>
  <cellXfs count="2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40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181" fontId="8" fillId="0" borderId="40" xfId="0" applyNumberFormat="1" applyFont="1" applyBorder="1" applyAlignment="1">
      <alignment horizontal="right"/>
    </xf>
    <xf numFmtId="181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6" fillId="0" borderId="47" xfId="0" applyNumberFormat="1" applyFont="1" applyBorder="1" applyAlignment="1">
      <alignment horizontal="left" wrapText="1"/>
    </xf>
    <xf numFmtId="4" fontId="8" fillId="0" borderId="40" xfId="0" applyNumberFormat="1" applyFont="1" applyBorder="1" applyAlignment="1">
      <alignment horizontal="right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wrapText="1"/>
    </xf>
    <xf numFmtId="2" fontId="4" fillId="0" borderId="29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49" fontId="2" fillId="0" borderId="49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49" fontId="2" fillId="0" borderId="29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 wrapText="1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2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3" xfId="0" applyNumberFormat="1" applyFont="1" applyBorder="1" applyAlignment="1">
      <alignment horizontal="center" wrapText="1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4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3" fontId="2" fillId="0" borderId="38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181" fontId="4" fillId="0" borderId="28" xfId="0" applyNumberFormat="1" applyFont="1" applyBorder="1" applyAlignment="1">
      <alignment horizontal="right"/>
    </xf>
    <xf numFmtId="0" fontId="2" fillId="0" borderId="28" xfId="17" applyNumberFormat="1" applyFont="1" applyFill="1" applyBorder="1" applyAlignment="1">
      <alignment horizontal="justify" vertical="top" wrapText="1"/>
      <protection/>
    </xf>
    <xf numFmtId="49" fontId="4" fillId="0" borderId="45" xfId="0" applyNumberFormat="1" applyFont="1" applyBorder="1" applyAlignment="1">
      <alignment horizontal="center"/>
    </xf>
    <xf numFmtId="184" fontId="4" fillId="0" borderId="45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2" fontId="2" fillId="0" borderId="28" xfId="17" applyNumberFormat="1" applyFont="1" applyFill="1" applyBorder="1" applyAlignment="1">
      <alignment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184" fontId="4" fillId="0" borderId="39" xfId="0" applyNumberFormat="1" applyFont="1" applyBorder="1" applyAlignment="1">
      <alignment horizontal="right"/>
    </xf>
    <xf numFmtId="0" fontId="10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0" fillId="0" borderId="4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_Лист1" xfId="6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51"/>
  <sheetViews>
    <sheetView showGridLines="0" tabSelected="1" zoomScale="110" zoomScaleNormal="110" workbookViewId="0" topLeftCell="A1">
      <selection activeCell="G21" sqref="G21"/>
    </sheetView>
  </sheetViews>
  <sheetFormatPr defaultColWidth="9.125" defaultRowHeight="12.75"/>
  <cols>
    <col min="1" max="1" width="43.75390625" style="0" customWidth="1"/>
    <col min="2" max="2" width="6.12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>
      <c r="A1" s="145"/>
      <c r="B1" s="145"/>
      <c r="C1" s="145"/>
      <c r="D1" s="145"/>
      <c r="E1" s="145"/>
      <c r="F1" s="146"/>
      <c r="G1" s="146"/>
      <c r="H1" s="147"/>
      <c r="J1" s="1" t="s">
        <v>0</v>
      </c>
    </row>
    <row r="2" spans="1:8" ht="15">
      <c r="A2" s="145" t="s">
        <v>1</v>
      </c>
      <c r="B2" s="145"/>
      <c r="C2" s="145"/>
      <c r="D2" s="145"/>
      <c r="E2" s="145"/>
      <c r="F2" s="145"/>
      <c r="G2" s="148"/>
      <c r="H2" s="149" t="s">
        <v>2</v>
      </c>
    </row>
    <row r="3" spans="1:10" ht="12.75">
      <c r="A3" s="150"/>
      <c r="B3" s="150"/>
      <c r="C3" s="150"/>
      <c r="D3" s="150"/>
      <c r="E3" s="151"/>
      <c r="F3" s="148"/>
      <c r="G3" s="152" t="s">
        <v>3</v>
      </c>
      <c r="H3" s="153" t="s">
        <v>4</v>
      </c>
      <c r="J3" s="1" t="s">
        <v>5</v>
      </c>
    </row>
    <row r="4" spans="1:10" ht="12.75">
      <c r="A4" s="154" t="s">
        <v>6</v>
      </c>
      <c r="B4" s="154"/>
      <c r="C4" s="154"/>
      <c r="D4" s="154"/>
      <c r="E4" s="154"/>
      <c r="F4" s="151"/>
      <c r="G4" s="148" t="s">
        <v>7</v>
      </c>
      <c r="H4" s="155">
        <v>44378</v>
      </c>
      <c r="J4" s="1" t="s">
        <v>8</v>
      </c>
    </row>
    <row r="5" spans="1:10" ht="12.75">
      <c r="A5" s="150"/>
      <c r="B5" s="150"/>
      <c r="C5" s="150"/>
      <c r="D5" s="150"/>
      <c r="E5" s="151"/>
      <c r="F5" s="151"/>
      <c r="G5" s="148" t="s">
        <v>9</v>
      </c>
      <c r="H5" s="156" t="s">
        <v>10</v>
      </c>
      <c r="J5" s="1" t="s">
        <v>11</v>
      </c>
    </row>
    <row r="6" spans="1:10" ht="22.5" customHeight="1">
      <c r="A6" s="157" t="s">
        <v>12</v>
      </c>
      <c r="B6" s="157"/>
      <c r="C6" s="157"/>
      <c r="D6" s="158" t="s">
        <v>13</v>
      </c>
      <c r="E6" s="158"/>
      <c r="F6" s="158"/>
      <c r="G6" s="148" t="s">
        <v>14</v>
      </c>
      <c r="H6" s="156" t="s">
        <v>15</v>
      </c>
      <c r="J6" s="1" t="s">
        <v>16</v>
      </c>
    </row>
    <row r="7" spans="1:8" ht="12.75">
      <c r="A7" s="157" t="s">
        <v>17</v>
      </c>
      <c r="B7" s="158" t="s">
        <v>18</v>
      </c>
      <c r="C7" s="158"/>
      <c r="D7" s="158"/>
      <c r="E7" s="158"/>
      <c r="F7" s="158"/>
      <c r="G7" s="148" t="s">
        <v>19</v>
      </c>
      <c r="H7" s="159" t="s">
        <v>10</v>
      </c>
    </row>
    <row r="8" spans="1:8" ht="12.75">
      <c r="A8" s="157" t="s">
        <v>20</v>
      </c>
      <c r="B8" s="157"/>
      <c r="C8" s="157"/>
      <c r="D8" s="157"/>
      <c r="E8" s="64"/>
      <c r="F8" s="151"/>
      <c r="G8" s="148"/>
      <c r="H8" s="160"/>
    </row>
    <row r="9" spans="1:10" ht="13.5">
      <c r="A9" s="157" t="s">
        <v>21</v>
      </c>
      <c r="B9" s="157"/>
      <c r="C9" s="161"/>
      <c r="D9" s="161"/>
      <c r="E9" s="64"/>
      <c r="F9" s="151"/>
      <c r="G9" s="148" t="s">
        <v>22</v>
      </c>
      <c r="H9" s="162" t="s">
        <v>23</v>
      </c>
      <c r="J9" s="1" t="s">
        <v>24</v>
      </c>
    </row>
    <row r="10" spans="1:8" ht="20.25" customHeight="1">
      <c r="A10" s="63" t="s">
        <v>25</v>
      </c>
      <c r="B10" s="63"/>
      <c r="C10" s="63"/>
      <c r="D10" s="63"/>
      <c r="E10" s="63"/>
      <c r="F10" s="63"/>
      <c r="G10" s="63"/>
      <c r="H10" s="163"/>
    </row>
    <row r="11" spans="1:8" ht="3.75" customHeight="1">
      <c r="A11" s="8" t="s">
        <v>26</v>
      </c>
      <c r="B11" s="9" t="s">
        <v>27</v>
      </c>
      <c r="C11" s="10" t="s">
        <v>28</v>
      </c>
      <c r="D11" s="69"/>
      <c r="E11" s="164" t="s">
        <v>29</v>
      </c>
      <c r="F11" s="165"/>
      <c r="G11" s="11" t="s">
        <v>30</v>
      </c>
      <c r="H11" s="12" t="s">
        <v>31</v>
      </c>
    </row>
    <row r="12" spans="1:8" ht="3" customHeight="1">
      <c r="A12" s="13"/>
      <c r="B12" s="14"/>
      <c r="C12" s="15"/>
      <c r="D12" s="72"/>
      <c r="E12" s="74"/>
      <c r="F12" s="166"/>
      <c r="G12" s="16"/>
      <c r="H12" s="17"/>
    </row>
    <row r="13" spans="1:8" ht="3" customHeight="1">
      <c r="A13" s="13"/>
      <c r="B13" s="14"/>
      <c r="C13" s="15"/>
      <c r="D13" s="72"/>
      <c r="E13" s="74"/>
      <c r="F13" s="166"/>
      <c r="G13" s="16"/>
      <c r="H13" s="17"/>
    </row>
    <row r="14" spans="1:8" ht="3" customHeight="1">
      <c r="A14" s="13"/>
      <c r="B14" s="14"/>
      <c r="C14" s="15"/>
      <c r="D14" s="72"/>
      <c r="E14" s="74"/>
      <c r="F14" s="166"/>
      <c r="G14" s="16"/>
      <c r="H14" s="17"/>
    </row>
    <row r="15" spans="1:8" ht="3" customHeight="1">
      <c r="A15" s="13"/>
      <c r="B15" s="14"/>
      <c r="C15" s="15"/>
      <c r="D15" s="72"/>
      <c r="E15" s="74"/>
      <c r="F15" s="166"/>
      <c r="G15" s="16"/>
      <c r="H15" s="17"/>
    </row>
    <row r="16" spans="1:8" ht="3" customHeight="1">
      <c r="A16" s="13"/>
      <c r="B16" s="14"/>
      <c r="C16" s="15"/>
      <c r="D16" s="72"/>
      <c r="E16" s="74"/>
      <c r="F16" s="166"/>
      <c r="G16" s="16"/>
      <c r="H16" s="17"/>
    </row>
    <row r="17" spans="1:8" ht="23.25" customHeight="1">
      <c r="A17" s="18"/>
      <c r="B17" s="19"/>
      <c r="C17" s="20"/>
      <c r="D17" s="77"/>
      <c r="E17" s="78"/>
      <c r="F17" s="167"/>
      <c r="G17" s="21"/>
      <c r="H17" s="22"/>
    </row>
    <row r="18" spans="1:8" ht="12" customHeight="1">
      <c r="A18" s="23">
        <v>1</v>
      </c>
      <c r="B18" s="24">
        <v>2</v>
      </c>
      <c r="C18" s="25">
        <v>3</v>
      </c>
      <c r="D18" s="80"/>
      <c r="E18" s="27" t="s">
        <v>32</v>
      </c>
      <c r="F18" s="168"/>
      <c r="G18" s="169" t="s">
        <v>16</v>
      </c>
      <c r="H18" s="28" t="s">
        <v>33</v>
      </c>
    </row>
    <row r="19" spans="1:8" ht="12.75">
      <c r="A19" s="97" t="s">
        <v>34</v>
      </c>
      <c r="B19" s="52" t="s">
        <v>35</v>
      </c>
      <c r="C19" s="170" t="s">
        <v>36</v>
      </c>
      <c r="D19" s="171"/>
      <c r="E19" s="101">
        <f>E21+E114</f>
        <v>6713469</v>
      </c>
      <c r="F19" s="172"/>
      <c r="G19" s="172">
        <f>G21+G114</f>
        <v>2894008.5</v>
      </c>
      <c r="H19" s="32">
        <f>E19-G19</f>
        <v>3819460.5</v>
      </c>
    </row>
    <row r="20" spans="1:8" ht="12.75">
      <c r="A20" s="173" t="s">
        <v>37</v>
      </c>
      <c r="B20" s="174" t="s">
        <v>10</v>
      </c>
      <c r="C20" s="175" t="s">
        <v>10</v>
      </c>
      <c r="D20" s="176"/>
      <c r="E20" s="177"/>
      <c r="F20" s="178"/>
      <c r="G20" s="179"/>
      <c r="H20" s="180"/>
    </row>
    <row r="21" spans="1:8" ht="12.75">
      <c r="A21" s="97" t="s">
        <v>38</v>
      </c>
      <c r="B21" s="52" t="s">
        <v>10</v>
      </c>
      <c r="C21" s="181" t="s">
        <v>39</v>
      </c>
      <c r="D21" s="181"/>
      <c r="E21" s="32">
        <f>E22+F36+E44+E52+E79+E83+F99+F112+F113+F109+F111</f>
        <v>996536</v>
      </c>
      <c r="F21" s="32"/>
      <c r="G21" s="32">
        <f>G22+G36+G44+G52+G79+G83+G99+G108+G78+G113+G112+G110+G109+G111</f>
        <v>264182.5</v>
      </c>
      <c r="H21" s="102">
        <f>E21-G21</f>
        <v>732353.5</v>
      </c>
    </row>
    <row r="22" spans="1:8" ht="12.75">
      <c r="A22" s="97" t="s">
        <v>40</v>
      </c>
      <c r="B22" s="52" t="s">
        <v>10</v>
      </c>
      <c r="C22" s="181" t="s">
        <v>41</v>
      </c>
      <c r="D22" s="181"/>
      <c r="E22" s="32">
        <f>E23</f>
        <v>108200</v>
      </c>
      <c r="F22" s="32"/>
      <c r="G22" s="32">
        <f>G23</f>
        <v>59334.689999999995</v>
      </c>
      <c r="H22" s="102">
        <f>E22-G22</f>
        <v>48865.310000000005</v>
      </c>
    </row>
    <row r="23" spans="1:8" ht="12.75">
      <c r="A23" s="97" t="s">
        <v>42</v>
      </c>
      <c r="B23" s="52" t="s">
        <v>10</v>
      </c>
      <c r="C23" s="181" t="s">
        <v>43</v>
      </c>
      <c r="D23" s="181"/>
      <c r="E23" s="32">
        <f>FIO+F30+E32</f>
        <v>108200</v>
      </c>
      <c r="F23" s="32"/>
      <c r="G23" s="32">
        <f>G24+G32+G30</f>
        <v>59334.689999999995</v>
      </c>
      <c r="H23" s="102">
        <f>E23-G23</f>
        <v>48865.310000000005</v>
      </c>
    </row>
    <row r="24" spans="1:8" ht="67.5">
      <c r="A24" s="97" t="s">
        <v>44</v>
      </c>
      <c r="B24" s="52" t="s">
        <v>10</v>
      </c>
      <c r="C24" s="181" t="s">
        <v>45</v>
      </c>
      <c r="D24" s="181"/>
      <c r="E24" s="32">
        <f>F25</f>
        <v>106390</v>
      </c>
      <c r="F24" s="32"/>
      <c r="G24" s="32">
        <f>G25+G26+G27+G28+G29</f>
        <v>58923.64</v>
      </c>
      <c r="H24" s="102">
        <f>FIO-G24</f>
        <v>47466.36</v>
      </c>
    </row>
    <row r="25" spans="1:8" ht="67.5">
      <c r="A25" s="97" t="s">
        <v>44</v>
      </c>
      <c r="B25" s="52"/>
      <c r="C25" s="181"/>
      <c r="D25" s="181" t="s">
        <v>46</v>
      </c>
      <c r="E25" s="32"/>
      <c r="F25" s="32">
        <v>106390</v>
      </c>
      <c r="G25" s="32">
        <v>58897.98</v>
      </c>
      <c r="H25" s="102">
        <f>F25-G25</f>
        <v>47492.02</v>
      </c>
    </row>
    <row r="26" spans="1:8" ht="12.75">
      <c r="A26" s="97" t="s">
        <v>47</v>
      </c>
      <c r="B26" s="52"/>
      <c r="C26" s="181"/>
      <c r="D26" s="181" t="s">
        <v>48</v>
      </c>
      <c r="E26" s="32"/>
      <c r="F26" s="32"/>
      <c r="G26" s="32">
        <v>12.14</v>
      </c>
      <c r="H26" s="102"/>
    </row>
    <row r="27" spans="1:8" ht="12.75">
      <c r="A27" s="97" t="s">
        <v>49</v>
      </c>
      <c r="B27" s="52"/>
      <c r="C27" s="181"/>
      <c r="D27" s="181" t="s">
        <v>50</v>
      </c>
      <c r="E27" s="181"/>
      <c r="F27" s="32"/>
      <c r="G27" s="32">
        <v>13.52</v>
      </c>
      <c r="H27" s="102"/>
    </row>
    <row r="28" spans="1:8" ht="12.75">
      <c r="A28" s="97" t="s">
        <v>49</v>
      </c>
      <c r="B28" s="52"/>
      <c r="C28" s="181"/>
      <c r="D28" s="181" t="s">
        <v>51</v>
      </c>
      <c r="E28" s="181"/>
      <c r="F28" s="32"/>
      <c r="G28" s="32">
        <v>0</v>
      </c>
      <c r="H28" s="102"/>
    </row>
    <row r="29" spans="1:8" ht="12.75">
      <c r="A29" s="97" t="s">
        <v>52</v>
      </c>
      <c r="B29" s="52"/>
      <c r="C29" s="170"/>
      <c r="D29" s="170" t="s">
        <v>53</v>
      </c>
      <c r="E29" s="171"/>
      <c r="F29" s="32"/>
      <c r="G29" s="32">
        <v>0</v>
      </c>
      <c r="H29" s="102">
        <f>H30</f>
        <v>0.9000000000000004</v>
      </c>
    </row>
    <row r="30" spans="1:8" ht="12.75">
      <c r="A30" s="97" t="s">
        <v>52</v>
      </c>
      <c r="B30" s="52"/>
      <c r="C30" s="170"/>
      <c r="D30" s="170" t="s">
        <v>54</v>
      </c>
      <c r="E30" s="171"/>
      <c r="F30" s="32">
        <v>10</v>
      </c>
      <c r="G30" s="32">
        <v>9.1</v>
      </c>
      <c r="H30" s="102">
        <f>F30-G30</f>
        <v>0.9000000000000004</v>
      </c>
    </row>
    <row r="31" spans="1:8" ht="12.75">
      <c r="A31" s="97" t="s">
        <v>55</v>
      </c>
      <c r="B31" s="52"/>
      <c r="C31" s="170"/>
      <c r="D31" s="170" t="s">
        <v>56</v>
      </c>
      <c r="E31" s="171"/>
      <c r="F31" s="32"/>
      <c r="G31" s="32">
        <v>0</v>
      </c>
      <c r="H31" s="102"/>
    </row>
    <row r="32" spans="1:8" ht="45">
      <c r="A32" s="97" t="s">
        <v>57</v>
      </c>
      <c r="B32" s="52" t="s">
        <v>10</v>
      </c>
      <c r="C32" s="170" t="s">
        <v>58</v>
      </c>
      <c r="D32" s="171"/>
      <c r="E32" s="32">
        <f>F33</f>
        <v>1800</v>
      </c>
      <c r="F32" s="32"/>
      <c r="G32" s="32">
        <f>G33+G34+G35</f>
        <v>401.95</v>
      </c>
      <c r="H32" s="102">
        <f>H33</f>
        <v>1421.19</v>
      </c>
    </row>
    <row r="33" spans="1:8" ht="45">
      <c r="A33" s="97" t="s">
        <v>57</v>
      </c>
      <c r="B33" s="52"/>
      <c r="C33" s="170"/>
      <c r="D33" s="170" t="s">
        <v>59</v>
      </c>
      <c r="E33" s="182"/>
      <c r="F33" s="32">
        <v>1800</v>
      </c>
      <c r="G33" s="32">
        <v>378.81</v>
      </c>
      <c r="H33" s="102">
        <f>F33-G33</f>
        <v>1421.19</v>
      </c>
    </row>
    <row r="34" spans="1:8" ht="45">
      <c r="A34" s="97" t="s">
        <v>57</v>
      </c>
      <c r="B34" s="52"/>
      <c r="C34" s="170"/>
      <c r="D34" s="181" t="s">
        <v>60</v>
      </c>
      <c r="E34" s="182"/>
      <c r="F34" s="172"/>
      <c r="G34" s="32">
        <v>23.14</v>
      </c>
      <c r="H34" s="102"/>
    </row>
    <row r="35" spans="1:8" ht="45">
      <c r="A35" s="97" t="s">
        <v>57</v>
      </c>
      <c r="B35" s="52"/>
      <c r="C35" s="170" t="s">
        <v>61</v>
      </c>
      <c r="D35" s="171"/>
      <c r="E35" s="183"/>
      <c r="F35" s="184"/>
      <c r="G35" s="32">
        <v>0</v>
      </c>
      <c r="H35" s="102"/>
    </row>
    <row r="36" spans="1:8" ht="22.5">
      <c r="A36" s="97" t="s">
        <v>62</v>
      </c>
      <c r="B36" s="52"/>
      <c r="C36" s="170"/>
      <c r="D36" s="171" t="s">
        <v>63</v>
      </c>
      <c r="E36" s="185"/>
      <c r="F36" s="172">
        <f>F40+F41+F42+F43</f>
        <v>110300</v>
      </c>
      <c r="G36" s="32">
        <f>G37</f>
        <v>51845.38999999999</v>
      </c>
      <c r="H36" s="102">
        <f>H37</f>
        <v>58454.61000000001</v>
      </c>
    </row>
    <row r="37" spans="1:8" ht="22.5">
      <c r="A37" s="97" t="s">
        <v>64</v>
      </c>
      <c r="B37" s="52"/>
      <c r="C37" s="181" t="s">
        <v>65</v>
      </c>
      <c r="D37" s="181"/>
      <c r="E37" s="185">
        <f>F40+F41+F42+F43</f>
        <v>110300</v>
      </c>
      <c r="F37" s="172"/>
      <c r="G37" s="32">
        <f>G40+G41+G42+G43</f>
        <v>51845.38999999999</v>
      </c>
      <c r="H37" s="102">
        <f>E37-G37</f>
        <v>58454.61000000001</v>
      </c>
    </row>
    <row r="38" spans="1:8" ht="12.75" hidden="1">
      <c r="A38" s="97"/>
      <c r="B38" s="52"/>
      <c r="C38" s="181" t="s">
        <v>51</v>
      </c>
      <c r="D38" s="181"/>
      <c r="E38" s="186"/>
      <c r="F38" s="187"/>
      <c r="G38" s="32"/>
      <c r="H38" s="102"/>
    </row>
    <row r="39" spans="1:8" ht="78.75" hidden="1">
      <c r="A39" s="188" t="s">
        <v>66</v>
      </c>
      <c r="B39" s="52" t="s">
        <v>10</v>
      </c>
      <c r="C39" s="181" t="s">
        <v>67</v>
      </c>
      <c r="D39" s="181"/>
      <c r="E39" s="32"/>
      <c r="F39" s="32"/>
      <c r="G39" s="32"/>
      <c r="H39" s="102"/>
    </row>
    <row r="40" spans="1:8" ht="12.75">
      <c r="A40" s="97" t="s">
        <v>68</v>
      </c>
      <c r="B40" s="52"/>
      <c r="C40" s="181"/>
      <c r="D40" s="181" t="s">
        <v>69</v>
      </c>
      <c r="E40" s="32"/>
      <c r="F40" s="32">
        <v>50600</v>
      </c>
      <c r="G40" s="32">
        <v>23444.76</v>
      </c>
      <c r="H40" s="102">
        <f>F40-G40</f>
        <v>27155.24</v>
      </c>
    </row>
    <row r="41" spans="1:8" ht="12.75">
      <c r="A41" s="97" t="s">
        <v>70</v>
      </c>
      <c r="B41" s="52"/>
      <c r="C41" s="181"/>
      <c r="D41" s="181" t="s">
        <v>71</v>
      </c>
      <c r="E41" s="32"/>
      <c r="F41" s="32">
        <v>300</v>
      </c>
      <c r="G41" s="32">
        <v>176.61</v>
      </c>
      <c r="H41" s="102">
        <f>F41-G41</f>
        <v>123.38999999999999</v>
      </c>
    </row>
    <row r="42" spans="1:8" ht="12.75">
      <c r="A42" s="97" t="s">
        <v>72</v>
      </c>
      <c r="B42" s="52"/>
      <c r="C42" s="181"/>
      <c r="D42" s="181" t="s">
        <v>73</v>
      </c>
      <c r="E42" s="32"/>
      <c r="F42" s="32">
        <v>66600</v>
      </c>
      <c r="G42" s="32">
        <v>32600.14</v>
      </c>
      <c r="H42" s="102">
        <f>F42-G42</f>
        <v>33999.86</v>
      </c>
    </row>
    <row r="43" spans="1:8" ht="22.5">
      <c r="A43" s="97" t="s">
        <v>74</v>
      </c>
      <c r="B43" s="52"/>
      <c r="C43" s="181"/>
      <c r="D43" s="181" t="s">
        <v>75</v>
      </c>
      <c r="E43" s="32"/>
      <c r="F43" s="32">
        <v>-7200</v>
      </c>
      <c r="G43" s="32">
        <v>-4376.12</v>
      </c>
      <c r="H43" s="102">
        <f>F43-G43</f>
        <v>-2823.88</v>
      </c>
    </row>
    <row r="44" spans="1:8" ht="12.75">
      <c r="A44" s="97" t="s">
        <v>76</v>
      </c>
      <c r="B44" s="52" t="s">
        <v>10</v>
      </c>
      <c r="C44" s="181" t="s">
        <v>77</v>
      </c>
      <c r="D44" s="181"/>
      <c r="E44" s="32">
        <f>E45</f>
        <v>2480</v>
      </c>
      <c r="F44" s="32"/>
      <c r="G44" s="32">
        <f>G45</f>
        <v>35861.5</v>
      </c>
      <c r="H44" s="102">
        <f>H45</f>
        <v>-33381.5</v>
      </c>
    </row>
    <row r="45" spans="1:8" ht="12.75">
      <c r="A45" s="97" t="s">
        <v>78</v>
      </c>
      <c r="B45" s="52" t="s">
        <v>10</v>
      </c>
      <c r="C45" s="181" t="s">
        <v>79</v>
      </c>
      <c r="D45" s="181"/>
      <c r="E45" s="32">
        <f>E46</f>
        <v>2480</v>
      </c>
      <c r="F45" s="32"/>
      <c r="G45" s="32">
        <f>G46+G51+G50</f>
        <v>35861.5</v>
      </c>
      <c r="H45" s="102">
        <f>E45-G45</f>
        <v>-33381.5</v>
      </c>
    </row>
    <row r="46" spans="1:8" ht="12.75">
      <c r="A46" s="97" t="s">
        <v>78</v>
      </c>
      <c r="B46" s="52" t="s">
        <v>10</v>
      </c>
      <c r="C46" s="181" t="s">
        <v>80</v>
      </c>
      <c r="D46" s="181"/>
      <c r="E46" s="32">
        <v>2480</v>
      </c>
      <c r="F46" s="32"/>
      <c r="G46" s="32">
        <v>35861.5</v>
      </c>
      <c r="H46" s="102">
        <f>E46-G46</f>
        <v>-33381.5</v>
      </c>
    </row>
    <row r="47" spans="1:8" ht="12.75" hidden="1">
      <c r="A47" s="97" t="s">
        <v>78</v>
      </c>
      <c r="B47" s="52"/>
      <c r="C47" s="181"/>
      <c r="D47" s="181" t="s">
        <v>81</v>
      </c>
      <c r="E47" s="181"/>
      <c r="F47" s="32"/>
      <c r="G47" s="32"/>
      <c r="H47" s="102"/>
    </row>
    <row r="48" spans="1:8" ht="12.75" hidden="1">
      <c r="A48" s="97" t="s">
        <v>78</v>
      </c>
      <c r="B48" s="52"/>
      <c r="C48" s="181"/>
      <c r="D48" s="181" t="s">
        <v>82</v>
      </c>
      <c r="E48" s="181"/>
      <c r="F48" s="32"/>
      <c r="G48" s="32"/>
      <c r="H48" s="102"/>
    </row>
    <row r="49" spans="1:8" ht="12.75" hidden="1">
      <c r="A49" s="97" t="s">
        <v>78</v>
      </c>
      <c r="B49" s="52"/>
      <c r="C49" s="181"/>
      <c r="D49" s="181" t="s">
        <v>83</v>
      </c>
      <c r="E49" s="181"/>
      <c r="F49" s="32"/>
      <c r="G49" s="32"/>
      <c r="H49" s="102"/>
    </row>
    <row r="50" spans="1:8" ht="12.75">
      <c r="A50" s="97" t="s">
        <v>78</v>
      </c>
      <c r="B50" s="52" t="s">
        <v>10</v>
      </c>
      <c r="C50" s="181" t="s">
        <v>84</v>
      </c>
      <c r="D50" s="181"/>
      <c r="E50" s="181"/>
      <c r="F50" s="32"/>
      <c r="G50" s="32">
        <v>0</v>
      </c>
      <c r="H50" s="102"/>
    </row>
    <row r="51" spans="1:8" ht="12.75">
      <c r="A51" s="97" t="s">
        <v>78</v>
      </c>
      <c r="B51" s="52" t="s">
        <v>10</v>
      </c>
      <c r="C51" s="181" t="s">
        <v>85</v>
      </c>
      <c r="D51" s="181"/>
      <c r="E51" s="32"/>
      <c r="F51" s="32"/>
      <c r="G51" s="32">
        <v>0</v>
      </c>
      <c r="H51" s="102"/>
    </row>
    <row r="52" spans="1:8" ht="12.75">
      <c r="A52" s="97" t="s">
        <v>86</v>
      </c>
      <c r="B52" s="52" t="s">
        <v>10</v>
      </c>
      <c r="C52" s="181" t="s">
        <v>87</v>
      </c>
      <c r="D52" s="181"/>
      <c r="E52" s="32">
        <f>E58+E53</f>
        <v>649940</v>
      </c>
      <c r="F52" s="32"/>
      <c r="G52" s="32">
        <f>G53+G58</f>
        <v>110340.91999999998</v>
      </c>
      <c r="H52" s="102">
        <f>E52-G52</f>
        <v>539599.0800000001</v>
      </c>
    </row>
    <row r="53" spans="1:8" ht="12.75">
      <c r="A53" s="97" t="s">
        <v>88</v>
      </c>
      <c r="B53" s="52" t="s">
        <v>10</v>
      </c>
      <c r="C53" s="181" t="s">
        <v>89</v>
      </c>
      <c r="D53" s="181"/>
      <c r="E53" s="32">
        <f>E54</f>
        <v>99240</v>
      </c>
      <c r="F53" s="32"/>
      <c r="G53" s="32">
        <f>G54</f>
        <v>19962.18</v>
      </c>
      <c r="H53" s="102">
        <f>E53-G53</f>
        <v>79277.82</v>
      </c>
    </row>
    <row r="54" spans="1:8" ht="33.75">
      <c r="A54" s="97" t="s">
        <v>90</v>
      </c>
      <c r="B54" s="52" t="s">
        <v>10</v>
      </c>
      <c r="C54" s="181" t="s">
        <v>91</v>
      </c>
      <c r="D54" s="181"/>
      <c r="E54" s="32">
        <v>99240</v>
      </c>
      <c r="F54" s="32"/>
      <c r="G54" s="32">
        <f>G55+G56+G57</f>
        <v>19962.18</v>
      </c>
      <c r="H54" s="102">
        <f>E54-G54</f>
        <v>79277.82</v>
      </c>
    </row>
    <row r="55" spans="1:8" ht="33.75">
      <c r="A55" s="97" t="s">
        <v>90</v>
      </c>
      <c r="B55" s="52"/>
      <c r="C55" s="181"/>
      <c r="D55" s="181" t="s">
        <v>91</v>
      </c>
      <c r="E55" s="181"/>
      <c r="F55" s="32"/>
      <c r="G55" s="32">
        <v>19402.89</v>
      </c>
      <c r="H55" s="102"/>
    </row>
    <row r="56" spans="1:8" ht="33.75">
      <c r="A56" s="97" t="s">
        <v>90</v>
      </c>
      <c r="B56" s="52" t="s">
        <v>10</v>
      </c>
      <c r="C56" s="181" t="s">
        <v>92</v>
      </c>
      <c r="D56" s="181"/>
      <c r="E56" s="32"/>
      <c r="F56" s="32"/>
      <c r="G56" s="32">
        <v>559.29</v>
      </c>
      <c r="H56" s="102"/>
    </row>
    <row r="57" spans="1:8" ht="33.75">
      <c r="A57" s="97" t="s">
        <v>90</v>
      </c>
      <c r="B57" s="52" t="s">
        <v>10</v>
      </c>
      <c r="C57" s="181" t="s">
        <v>93</v>
      </c>
      <c r="D57" s="181"/>
      <c r="E57" s="32"/>
      <c r="F57" s="32"/>
      <c r="G57" s="32">
        <v>0</v>
      </c>
      <c r="H57" s="102"/>
    </row>
    <row r="58" spans="1:8" ht="12.75">
      <c r="A58" s="97" t="s">
        <v>94</v>
      </c>
      <c r="B58" s="52" t="s">
        <v>10</v>
      </c>
      <c r="C58" s="181" t="s">
        <v>95</v>
      </c>
      <c r="D58" s="181"/>
      <c r="E58" s="32">
        <f>E59+F66</f>
        <v>550700</v>
      </c>
      <c r="F58" s="32"/>
      <c r="G58" s="32">
        <f>G59+G66</f>
        <v>90378.73999999999</v>
      </c>
      <c r="H58" s="102">
        <f>E58-G58</f>
        <v>460321.26</v>
      </c>
    </row>
    <row r="59" spans="1:8" ht="34.5" customHeight="1">
      <c r="A59" s="97" t="s">
        <v>96</v>
      </c>
      <c r="B59" s="52" t="s">
        <v>10</v>
      </c>
      <c r="C59" s="181" t="s">
        <v>97</v>
      </c>
      <c r="D59" s="181"/>
      <c r="E59" s="32">
        <f>F60</f>
        <v>132440</v>
      </c>
      <c r="F59" s="32"/>
      <c r="G59" s="32">
        <f>G60+G65</f>
        <v>46484</v>
      </c>
      <c r="H59" s="102">
        <f>E59-G59</f>
        <v>85956</v>
      </c>
    </row>
    <row r="60" spans="1:8" ht="33.75" customHeight="1">
      <c r="A60" s="97" t="s">
        <v>96</v>
      </c>
      <c r="B60" s="52" t="s">
        <v>10</v>
      </c>
      <c r="C60" s="181" t="s">
        <v>98</v>
      </c>
      <c r="D60" s="181"/>
      <c r="E60" s="32"/>
      <c r="F60" s="32">
        <v>132440</v>
      </c>
      <c r="G60" s="32">
        <v>46484</v>
      </c>
      <c r="H60" s="102">
        <f>F60-G60</f>
        <v>85956</v>
      </c>
    </row>
    <row r="61" spans="1:8" ht="33.75" hidden="1">
      <c r="A61" s="97" t="s">
        <v>96</v>
      </c>
      <c r="B61" s="52" t="s">
        <v>10</v>
      </c>
      <c r="C61" s="181" t="s">
        <v>99</v>
      </c>
      <c r="D61" s="181"/>
      <c r="E61" s="32"/>
      <c r="F61" s="32"/>
      <c r="G61" s="32">
        <v>170.68</v>
      </c>
      <c r="H61" s="102">
        <f>E61-G61</f>
        <v>-170.68</v>
      </c>
    </row>
    <row r="62" spans="1:8" ht="67.5" hidden="1">
      <c r="A62" s="97" t="s">
        <v>100</v>
      </c>
      <c r="B62" s="52"/>
      <c r="C62" s="181"/>
      <c r="D62" s="181" t="s">
        <v>101</v>
      </c>
      <c r="E62" s="181"/>
      <c r="F62" s="32"/>
      <c r="G62" s="32"/>
      <c r="H62" s="102">
        <f>F62-G62</f>
        <v>0</v>
      </c>
    </row>
    <row r="63" spans="1:8" ht="12.75" hidden="1">
      <c r="A63" s="97" t="s">
        <v>94</v>
      </c>
      <c r="B63" s="52"/>
      <c r="C63" s="181"/>
      <c r="D63" s="181" t="s">
        <v>101</v>
      </c>
      <c r="E63" s="181"/>
      <c r="F63" s="32"/>
      <c r="G63" s="32">
        <v>733.16</v>
      </c>
      <c r="H63" s="102"/>
    </row>
    <row r="64" spans="1:8" ht="45" hidden="1">
      <c r="A64" s="97" t="s">
        <v>102</v>
      </c>
      <c r="B64" s="52" t="s">
        <v>10</v>
      </c>
      <c r="C64" s="181" t="s">
        <v>103</v>
      </c>
      <c r="D64" s="181"/>
      <c r="E64" s="32"/>
      <c r="F64" s="32"/>
      <c r="G64" s="32">
        <f>G67</f>
        <v>-1656.4</v>
      </c>
      <c r="H64" s="102"/>
    </row>
    <row r="65" spans="1:8" ht="33.75">
      <c r="A65" s="97" t="s">
        <v>104</v>
      </c>
      <c r="B65" s="52"/>
      <c r="C65" s="181"/>
      <c r="D65" s="181" t="s">
        <v>105</v>
      </c>
      <c r="E65" s="32"/>
      <c r="F65" s="32"/>
      <c r="G65" s="32">
        <v>0</v>
      </c>
      <c r="H65" s="102"/>
    </row>
    <row r="66" spans="1:8" ht="34.5" customHeight="1">
      <c r="A66" s="97" t="s">
        <v>106</v>
      </c>
      <c r="B66" s="52" t="s">
        <v>10</v>
      </c>
      <c r="C66" s="181" t="s">
        <v>107</v>
      </c>
      <c r="D66" s="181"/>
      <c r="E66" s="32"/>
      <c r="F66" s="32">
        <f>F75</f>
        <v>418260</v>
      </c>
      <c r="G66" s="32">
        <f>G75+G77+G76</f>
        <v>43894.74</v>
      </c>
      <c r="H66" s="102">
        <f>F66-G66</f>
        <v>374365.26</v>
      </c>
    </row>
    <row r="67" spans="1:8" ht="33.75" hidden="1">
      <c r="A67" s="97" t="s">
        <v>106</v>
      </c>
      <c r="B67" s="52" t="s">
        <v>10</v>
      </c>
      <c r="C67" s="181" t="s">
        <v>108</v>
      </c>
      <c r="D67" s="181"/>
      <c r="E67" s="32"/>
      <c r="F67" s="32"/>
      <c r="G67" s="32">
        <v>-1656.4</v>
      </c>
      <c r="H67" s="102"/>
    </row>
    <row r="68" spans="1:8" ht="12.75" hidden="1">
      <c r="A68" s="97" t="s">
        <v>109</v>
      </c>
      <c r="B68" s="52" t="s">
        <v>10</v>
      </c>
      <c r="C68" s="181" t="s">
        <v>110</v>
      </c>
      <c r="D68" s="181"/>
      <c r="E68" s="32">
        <v>12500</v>
      </c>
      <c r="F68" s="32"/>
      <c r="G68" s="32"/>
      <c r="H68" s="102"/>
    </row>
    <row r="69" spans="1:8" ht="45" hidden="1">
      <c r="A69" s="97" t="s">
        <v>111</v>
      </c>
      <c r="B69" s="52" t="s">
        <v>10</v>
      </c>
      <c r="C69" s="181" t="s">
        <v>112</v>
      </c>
      <c r="D69" s="181"/>
      <c r="E69" s="32">
        <f>E70</f>
        <v>12500</v>
      </c>
      <c r="F69" s="32"/>
      <c r="G69" s="32"/>
      <c r="H69" s="102"/>
    </row>
    <row r="70" spans="1:8" ht="67.5" hidden="1">
      <c r="A70" s="97" t="s">
        <v>113</v>
      </c>
      <c r="B70" s="52" t="s">
        <v>10</v>
      </c>
      <c r="C70" s="181" t="s">
        <v>114</v>
      </c>
      <c r="D70" s="181"/>
      <c r="E70" s="32">
        <v>12500</v>
      </c>
      <c r="F70" s="32"/>
      <c r="G70" s="32"/>
      <c r="H70" s="102"/>
    </row>
    <row r="71" spans="1:8" ht="12.75" hidden="1">
      <c r="A71" s="97"/>
      <c r="B71" s="52"/>
      <c r="C71" s="170" t="s">
        <v>115</v>
      </c>
      <c r="D71" s="171"/>
      <c r="E71" s="101"/>
      <c r="F71" s="172">
        <v>27400</v>
      </c>
      <c r="G71" s="32">
        <v>900</v>
      </c>
      <c r="H71" s="102"/>
    </row>
    <row r="72" spans="1:8" ht="12.75" hidden="1">
      <c r="A72" s="97" t="s">
        <v>116</v>
      </c>
      <c r="B72" s="52"/>
      <c r="C72" s="170" t="s">
        <v>117</v>
      </c>
      <c r="D72" s="171"/>
      <c r="E72" s="183"/>
      <c r="F72" s="184"/>
      <c r="G72" s="32"/>
      <c r="H72" s="102"/>
    </row>
    <row r="73" spans="1:8" ht="55.5" customHeight="1" hidden="1">
      <c r="A73" s="97" t="s">
        <v>118</v>
      </c>
      <c r="B73" s="52"/>
      <c r="C73" s="170"/>
      <c r="D73" s="181" t="s">
        <v>119</v>
      </c>
      <c r="E73" s="181"/>
      <c r="F73" s="184"/>
      <c r="G73" s="32"/>
      <c r="H73" s="102"/>
    </row>
    <row r="74" spans="1:8" ht="67.5" hidden="1">
      <c r="A74" s="97" t="s">
        <v>118</v>
      </c>
      <c r="B74" s="52"/>
      <c r="C74" s="170"/>
      <c r="D74" s="181" t="s">
        <v>119</v>
      </c>
      <c r="E74" s="181"/>
      <c r="F74" s="184"/>
      <c r="G74" s="32">
        <v>432</v>
      </c>
      <c r="H74" s="102"/>
    </row>
    <row r="75" spans="1:8" ht="33.75">
      <c r="A75" s="97" t="s">
        <v>106</v>
      </c>
      <c r="B75" s="52"/>
      <c r="C75" s="170"/>
      <c r="D75" s="181" t="s">
        <v>120</v>
      </c>
      <c r="E75" s="170"/>
      <c r="F75" s="32">
        <v>418260</v>
      </c>
      <c r="G75" s="32">
        <v>42696.39</v>
      </c>
      <c r="H75" s="102">
        <f>F75-G75</f>
        <v>375563.61</v>
      </c>
    </row>
    <row r="76" spans="1:8" ht="33.75">
      <c r="A76" s="97" t="s">
        <v>121</v>
      </c>
      <c r="B76" s="52"/>
      <c r="C76" s="170"/>
      <c r="D76" s="181" t="s">
        <v>122</v>
      </c>
      <c r="E76" s="181"/>
      <c r="F76" s="32"/>
      <c r="G76" s="32">
        <v>1198.35</v>
      </c>
      <c r="H76" s="102"/>
    </row>
    <row r="77" spans="1:8" ht="33.75">
      <c r="A77" s="97" t="s">
        <v>121</v>
      </c>
      <c r="B77" s="52"/>
      <c r="C77" s="170"/>
      <c r="D77" s="181" t="s">
        <v>123</v>
      </c>
      <c r="E77" s="181"/>
      <c r="F77" s="32"/>
      <c r="G77" s="32">
        <v>0</v>
      </c>
      <c r="H77" s="102"/>
    </row>
    <row r="78" spans="1:8" ht="33.75" hidden="1">
      <c r="A78" s="97" t="s">
        <v>121</v>
      </c>
      <c r="B78" s="52"/>
      <c r="C78" s="170"/>
      <c r="D78" s="181" t="s">
        <v>124</v>
      </c>
      <c r="E78" s="181"/>
      <c r="F78" s="32"/>
      <c r="G78" s="32"/>
      <c r="H78" s="102"/>
    </row>
    <row r="79" spans="1:8" ht="12.75">
      <c r="A79" s="97" t="s">
        <v>109</v>
      </c>
      <c r="B79" s="52" t="s">
        <v>10</v>
      </c>
      <c r="C79" s="181" t="s">
        <v>110</v>
      </c>
      <c r="D79" s="181"/>
      <c r="E79" s="32">
        <f>E80</f>
        <v>5300</v>
      </c>
      <c r="F79" s="32"/>
      <c r="G79" s="32">
        <f>G80</f>
        <v>2800</v>
      </c>
      <c r="H79" s="102">
        <f>E79-G79</f>
        <v>2500</v>
      </c>
    </row>
    <row r="80" spans="1:8" ht="67.5">
      <c r="A80" s="97" t="s">
        <v>113</v>
      </c>
      <c r="B80" s="52" t="s">
        <v>10</v>
      </c>
      <c r="C80" s="181" t="s">
        <v>112</v>
      </c>
      <c r="D80" s="181"/>
      <c r="E80" s="32">
        <f>E82</f>
        <v>5300</v>
      </c>
      <c r="F80" s="32"/>
      <c r="G80" s="32">
        <f>G82</f>
        <v>2800</v>
      </c>
      <c r="H80" s="102">
        <f>E80-G80</f>
        <v>2500</v>
      </c>
    </row>
    <row r="81" spans="1:8" ht="33.75" hidden="1">
      <c r="A81" s="97" t="s">
        <v>125</v>
      </c>
      <c r="B81" s="52"/>
      <c r="C81" s="181"/>
      <c r="D81" s="181"/>
      <c r="E81" s="32"/>
      <c r="F81" s="32"/>
      <c r="G81" s="32"/>
      <c r="H81" s="102"/>
    </row>
    <row r="82" spans="1:8" ht="67.5">
      <c r="A82" s="97" t="s">
        <v>113</v>
      </c>
      <c r="B82" s="52" t="s">
        <v>10</v>
      </c>
      <c r="C82" s="181" t="s">
        <v>115</v>
      </c>
      <c r="D82" s="181"/>
      <c r="E82" s="32">
        <v>5300</v>
      </c>
      <c r="F82" s="32"/>
      <c r="G82" s="32">
        <v>2800</v>
      </c>
      <c r="H82" s="102">
        <f>E82-G82</f>
        <v>2500</v>
      </c>
    </row>
    <row r="83" spans="1:8" ht="33.75" hidden="1">
      <c r="A83" s="97" t="s">
        <v>126</v>
      </c>
      <c r="B83" s="52" t="s">
        <v>10</v>
      </c>
      <c r="C83" s="181" t="s">
        <v>127</v>
      </c>
      <c r="D83" s="181"/>
      <c r="E83" s="32">
        <f>F96</f>
        <v>0</v>
      </c>
      <c r="F83" s="32"/>
      <c r="G83" s="32">
        <f>G96</f>
        <v>0</v>
      </c>
      <c r="H83" s="102">
        <f>H96</f>
        <v>0</v>
      </c>
    </row>
    <row r="84" spans="1:8" ht="33.75" hidden="1">
      <c r="A84" s="97" t="s">
        <v>128</v>
      </c>
      <c r="B84" s="52" t="s">
        <v>10</v>
      </c>
      <c r="C84" s="181" t="s">
        <v>129</v>
      </c>
      <c r="D84" s="181"/>
      <c r="E84" s="32" t="s">
        <v>130</v>
      </c>
      <c r="F84" s="32"/>
      <c r="G84" s="32"/>
      <c r="H84" s="102"/>
    </row>
    <row r="85" spans="1:8" ht="12.75" hidden="1">
      <c r="A85" s="97" t="s">
        <v>131</v>
      </c>
      <c r="B85" s="52" t="s">
        <v>10</v>
      </c>
      <c r="C85" s="181" t="s">
        <v>132</v>
      </c>
      <c r="D85" s="181"/>
      <c r="E85" s="32" t="s">
        <v>130</v>
      </c>
      <c r="F85" s="32"/>
      <c r="G85" s="32"/>
      <c r="H85" s="102"/>
    </row>
    <row r="86" spans="1:8" ht="22.5" hidden="1">
      <c r="A86" s="97" t="s">
        <v>133</v>
      </c>
      <c r="B86" s="52" t="s">
        <v>10</v>
      </c>
      <c r="C86" s="181" t="s">
        <v>134</v>
      </c>
      <c r="D86" s="181"/>
      <c r="E86" s="32" t="s">
        <v>130</v>
      </c>
      <c r="F86" s="32"/>
      <c r="G86" s="32"/>
      <c r="H86" s="102"/>
    </row>
    <row r="87" spans="1:8" ht="33.75" hidden="1">
      <c r="A87" s="97" t="s">
        <v>135</v>
      </c>
      <c r="B87" s="52" t="s">
        <v>10</v>
      </c>
      <c r="C87" s="181" t="s">
        <v>136</v>
      </c>
      <c r="D87" s="181"/>
      <c r="E87" s="32" t="s">
        <v>130</v>
      </c>
      <c r="F87" s="32"/>
      <c r="G87" s="32"/>
      <c r="H87" s="102"/>
    </row>
    <row r="88" spans="1:8" ht="12.75" hidden="1">
      <c r="A88" s="97" t="s">
        <v>68</v>
      </c>
      <c r="B88" s="52"/>
      <c r="C88" s="181"/>
      <c r="D88" s="181" t="s">
        <v>69</v>
      </c>
      <c r="E88" s="32"/>
      <c r="F88" s="32">
        <v>50900</v>
      </c>
      <c r="G88" s="32">
        <v>6753.93</v>
      </c>
      <c r="H88" s="102">
        <f>F88-G88</f>
        <v>44146.07</v>
      </c>
    </row>
    <row r="89" spans="1:8" ht="12.75" hidden="1">
      <c r="A89" s="97" t="s">
        <v>70</v>
      </c>
      <c r="B89" s="52"/>
      <c r="C89" s="181"/>
      <c r="D89" s="181" t="s">
        <v>71</v>
      </c>
      <c r="E89" s="32"/>
      <c r="F89" s="32">
        <v>1100</v>
      </c>
      <c r="G89" s="32">
        <v>102.6</v>
      </c>
      <c r="H89" s="102">
        <f>F89-G89</f>
        <v>997.4</v>
      </c>
    </row>
    <row r="90" spans="1:8" ht="12.75" hidden="1">
      <c r="A90" s="97" t="s">
        <v>72</v>
      </c>
      <c r="B90" s="52"/>
      <c r="C90" s="181"/>
      <c r="D90" s="181" t="s">
        <v>73</v>
      </c>
      <c r="E90" s="32"/>
      <c r="F90" s="32">
        <v>82500</v>
      </c>
      <c r="G90" s="32">
        <v>10561.64</v>
      </c>
      <c r="H90" s="102">
        <f>F90-G90</f>
        <v>71938.36</v>
      </c>
    </row>
    <row r="91" spans="1:8" ht="22.5" hidden="1">
      <c r="A91" s="97" t="s">
        <v>74</v>
      </c>
      <c r="B91" s="52"/>
      <c r="C91" s="181"/>
      <c r="D91" s="181" t="s">
        <v>75</v>
      </c>
      <c r="E91" s="32"/>
      <c r="F91" s="32">
        <v>4700</v>
      </c>
      <c r="G91" s="32">
        <v>0.22</v>
      </c>
      <c r="H91" s="102">
        <f>F91-G91</f>
        <v>4699.78</v>
      </c>
    </row>
    <row r="92" spans="1:8" ht="12.75" hidden="1">
      <c r="A92" s="97" t="s">
        <v>137</v>
      </c>
      <c r="B92" s="52" t="s">
        <v>10</v>
      </c>
      <c r="C92" s="181" t="s">
        <v>138</v>
      </c>
      <c r="D92" s="181"/>
      <c r="E92" s="32"/>
      <c r="F92" s="32"/>
      <c r="G92" s="32"/>
      <c r="H92" s="102"/>
    </row>
    <row r="93" spans="1:8" ht="22.5" hidden="1">
      <c r="A93" s="97" t="s">
        <v>139</v>
      </c>
      <c r="B93" s="52" t="s">
        <v>10</v>
      </c>
      <c r="C93" s="181" t="s">
        <v>140</v>
      </c>
      <c r="D93" s="181"/>
      <c r="E93" s="32"/>
      <c r="F93" s="32"/>
      <c r="G93" s="32"/>
      <c r="H93" s="102"/>
    </row>
    <row r="94" spans="1:8" ht="33.75" hidden="1">
      <c r="A94" s="97" t="s">
        <v>126</v>
      </c>
      <c r="B94" s="52" t="s">
        <v>10</v>
      </c>
      <c r="C94" s="181" t="s">
        <v>127</v>
      </c>
      <c r="D94" s="181"/>
      <c r="E94" s="32"/>
      <c r="F94" s="32"/>
      <c r="G94" s="32"/>
      <c r="H94" s="102"/>
    </row>
    <row r="95" spans="1:8" ht="78.75" hidden="1">
      <c r="A95" s="188" t="s">
        <v>141</v>
      </c>
      <c r="B95" s="52" t="s">
        <v>10</v>
      </c>
      <c r="C95" s="181" t="s">
        <v>142</v>
      </c>
      <c r="D95" s="181"/>
      <c r="E95" s="32"/>
      <c r="F95" s="32"/>
      <c r="G95" s="32"/>
      <c r="H95" s="102"/>
    </row>
    <row r="96" spans="1:8" ht="56.25" hidden="1">
      <c r="A96" s="97" t="s">
        <v>143</v>
      </c>
      <c r="B96" s="52" t="s">
        <v>10</v>
      </c>
      <c r="C96" s="181" t="s">
        <v>142</v>
      </c>
      <c r="D96" s="181"/>
      <c r="E96" s="32"/>
      <c r="F96" s="32">
        <f>E97</f>
        <v>0</v>
      </c>
      <c r="G96" s="32">
        <f>G97</f>
        <v>0</v>
      </c>
      <c r="H96" s="102">
        <f>F96-G96</f>
        <v>0</v>
      </c>
    </row>
    <row r="97" spans="1:8" ht="56.25" hidden="1">
      <c r="A97" s="97" t="s">
        <v>143</v>
      </c>
      <c r="B97" s="52" t="s">
        <v>10</v>
      </c>
      <c r="C97" s="181" t="s">
        <v>144</v>
      </c>
      <c r="D97" s="181"/>
      <c r="E97" s="32"/>
      <c r="F97" s="32"/>
      <c r="G97" s="32">
        <f>G98</f>
        <v>0</v>
      </c>
      <c r="H97" s="102">
        <f>H98</f>
        <v>0</v>
      </c>
    </row>
    <row r="98" spans="1:8" ht="67.5" hidden="1">
      <c r="A98" s="188" t="s">
        <v>145</v>
      </c>
      <c r="B98" s="52" t="s">
        <v>10</v>
      </c>
      <c r="C98" s="181" t="s">
        <v>146</v>
      </c>
      <c r="D98" s="181"/>
      <c r="E98" s="32"/>
      <c r="F98" s="32"/>
      <c r="G98" s="32"/>
      <c r="H98" s="102">
        <f>E98-G98</f>
        <v>0</v>
      </c>
    </row>
    <row r="99" spans="1:8" ht="22.5" hidden="1">
      <c r="A99" s="188" t="s">
        <v>147</v>
      </c>
      <c r="B99" s="52"/>
      <c r="C99" s="181"/>
      <c r="D99" s="181" t="s">
        <v>148</v>
      </c>
      <c r="E99" s="32"/>
      <c r="F99" s="32">
        <f>E102</f>
        <v>0</v>
      </c>
      <c r="G99" s="32">
        <f>G102</f>
        <v>0</v>
      </c>
      <c r="H99" s="102">
        <f>F99-G99</f>
        <v>0</v>
      </c>
    </row>
    <row r="100" spans="1:8" ht="12.75" hidden="1">
      <c r="A100" s="97" t="s">
        <v>109</v>
      </c>
      <c r="B100" s="52" t="s">
        <v>10</v>
      </c>
      <c r="C100" s="181" t="s">
        <v>110</v>
      </c>
      <c r="D100" s="181"/>
      <c r="E100" s="32"/>
      <c r="F100" s="32"/>
      <c r="G100" s="32"/>
      <c r="H100" s="102"/>
    </row>
    <row r="101" spans="1:8" ht="45" hidden="1">
      <c r="A101" s="97" t="s">
        <v>111</v>
      </c>
      <c r="B101" s="52" t="s">
        <v>10</v>
      </c>
      <c r="C101" s="181" t="s">
        <v>112</v>
      </c>
      <c r="D101" s="181"/>
      <c r="E101" s="32">
        <f>E102</f>
        <v>0</v>
      </c>
      <c r="F101" s="32"/>
      <c r="G101" s="32">
        <f>G102</f>
        <v>0</v>
      </c>
      <c r="H101" s="102">
        <f>E101-G101</f>
        <v>0</v>
      </c>
    </row>
    <row r="102" spans="1:8" ht="33.75" hidden="1">
      <c r="A102" s="97" t="s">
        <v>149</v>
      </c>
      <c r="B102" s="52" t="s">
        <v>10</v>
      </c>
      <c r="C102" s="181" t="s">
        <v>150</v>
      </c>
      <c r="D102" s="181"/>
      <c r="E102" s="32">
        <f>F103</f>
        <v>0</v>
      </c>
      <c r="F102" s="32"/>
      <c r="G102" s="32">
        <f>G103</f>
        <v>0</v>
      </c>
      <c r="H102" s="102">
        <f>E102-G102</f>
        <v>0</v>
      </c>
    </row>
    <row r="103" spans="1:8" ht="33.75" hidden="1">
      <c r="A103" s="97" t="s">
        <v>149</v>
      </c>
      <c r="B103" s="52"/>
      <c r="C103" s="181" t="s">
        <v>151</v>
      </c>
      <c r="D103" s="181"/>
      <c r="E103" s="101"/>
      <c r="F103" s="172">
        <f>E104</f>
        <v>0</v>
      </c>
      <c r="G103" s="32">
        <f>G104</f>
        <v>0</v>
      </c>
      <c r="H103" s="102">
        <f>F103-G103</f>
        <v>0</v>
      </c>
    </row>
    <row r="104" spans="1:8" ht="33.75" hidden="1">
      <c r="A104" s="97" t="s">
        <v>149</v>
      </c>
      <c r="B104" s="52"/>
      <c r="C104" s="181" t="s">
        <v>152</v>
      </c>
      <c r="D104" s="181"/>
      <c r="E104" s="101"/>
      <c r="F104" s="172"/>
      <c r="G104" s="32"/>
      <c r="H104" s="102">
        <f>E104-G104</f>
        <v>0</v>
      </c>
    </row>
    <row r="105" spans="1:8" ht="12.75" hidden="1">
      <c r="A105" s="97" t="s">
        <v>137</v>
      </c>
      <c r="B105" s="52" t="s">
        <v>10</v>
      </c>
      <c r="C105" s="181" t="s">
        <v>138</v>
      </c>
      <c r="D105" s="181"/>
      <c r="E105" s="32"/>
      <c r="F105" s="32"/>
      <c r="G105" s="32"/>
      <c r="H105" s="102"/>
    </row>
    <row r="106" spans="1:8" ht="22.5" hidden="1">
      <c r="A106" s="97" t="s">
        <v>139</v>
      </c>
      <c r="B106" s="52" t="s">
        <v>10</v>
      </c>
      <c r="C106" s="181" t="s">
        <v>140</v>
      </c>
      <c r="D106" s="181"/>
      <c r="E106" s="32"/>
      <c r="F106" s="32"/>
      <c r="G106" s="32"/>
      <c r="H106" s="102"/>
    </row>
    <row r="107" spans="1:8" ht="22.5" hidden="1">
      <c r="A107" s="97" t="s">
        <v>153</v>
      </c>
      <c r="B107" s="52"/>
      <c r="C107" s="170" t="s">
        <v>154</v>
      </c>
      <c r="D107" s="171"/>
      <c r="E107" s="183"/>
      <c r="F107" s="184"/>
      <c r="G107" s="32"/>
      <c r="H107" s="102"/>
    </row>
    <row r="108" spans="1:8" ht="12.75" hidden="1">
      <c r="A108" s="97" t="s">
        <v>155</v>
      </c>
      <c r="B108" s="52"/>
      <c r="C108" s="170"/>
      <c r="D108" s="171" t="s">
        <v>156</v>
      </c>
      <c r="E108" s="183"/>
      <c r="F108" s="184"/>
      <c r="G108" s="32"/>
      <c r="H108" s="102"/>
    </row>
    <row r="109" spans="1:8" ht="45">
      <c r="A109" s="97" t="s">
        <v>157</v>
      </c>
      <c r="B109" s="52"/>
      <c r="C109" s="170"/>
      <c r="D109" s="189" t="s">
        <v>158</v>
      </c>
      <c r="E109" s="190"/>
      <c r="F109" s="191">
        <v>117316</v>
      </c>
      <c r="G109" s="32">
        <v>0</v>
      </c>
      <c r="H109" s="102"/>
    </row>
    <row r="110" spans="1:8" ht="22.5">
      <c r="A110" s="97" t="s">
        <v>159</v>
      </c>
      <c r="B110" s="52"/>
      <c r="C110" s="170"/>
      <c r="D110" s="181" t="s">
        <v>154</v>
      </c>
      <c r="E110" s="181"/>
      <c r="F110" s="192"/>
      <c r="G110" s="193">
        <v>0</v>
      </c>
      <c r="H110" s="102"/>
    </row>
    <row r="111" spans="1:8" ht="45">
      <c r="A111" s="97" t="s">
        <v>160</v>
      </c>
      <c r="B111" s="52"/>
      <c r="C111" s="170"/>
      <c r="D111" s="189" t="s">
        <v>161</v>
      </c>
      <c r="E111" s="194"/>
      <c r="F111" s="195">
        <v>3000</v>
      </c>
      <c r="G111" s="196">
        <v>4000</v>
      </c>
      <c r="H111" s="102"/>
    </row>
    <row r="112" spans="1:8" ht="33.75">
      <c r="A112" s="97" t="s">
        <v>125</v>
      </c>
      <c r="B112" s="52"/>
      <c r="C112" s="170"/>
      <c r="D112" s="171" t="s">
        <v>162</v>
      </c>
      <c r="E112" s="183"/>
      <c r="F112" s="197">
        <v>0</v>
      </c>
      <c r="G112" s="32">
        <v>0</v>
      </c>
      <c r="H112" s="102">
        <f>F112-G112</f>
        <v>0</v>
      </c>
    </row>
    <row r="113" spans="1:8" ht="22.5" hidden="1">
      <c r="A113" s="97" t="s">
        <v>163</v>
      </c>
      <c r="B113" s="52"/>
      <c r="C113" s="170"/>
      <c r="D113" s="171" t="s">
        <v>164</v>
      </c>
      <c r="E113" s="183"/>
      <c r="F113" s="184"/>
      <c r="G113" s="32"/>
      <c r="H113" s="102"/>
    </row>
    <row r="114" spans="1:8" ht="12.75">
      <c r="A114" s="97" t="s">
        <v>165</v>
      </c>
      <c r="B114" s="52" t="s">
        <v>10</v>
      </c>
      <c r="C114" s="181" t="s">
        <v>166</v>
      </c>
      <c r="D114" s="181"/>
      <c r="E114" s="94">
        <f>E115+F148+F149</f>
        <v>5716933</v>
      </c>
      <c r="F114" s="94"/>
      <c r="G114" s="94">
        <f>G115+G148+G149</f>
        <v>2629826</v>
      </c>
      <c r="H114" s="96">
        <f>E114-G114</f>
        <v>3087107</v>
      </c>
    </row>
    <row r="115" spans="1:8" ht="33.75">
      <c r="A115" s="97" t="s">
        <v>167</v>
      </c>
      <c r="B115" s="52" t="s">
        <v>10</v>
      </c>
      <c r="C115" s="181" t="s">
        <v>168</v>
      </c>
      <c r="D115" s="181"/>
      <c r="E115" s="198">
        <f>E116+E127+E135+F144</f>
        <v>5716933</v>
      </c>
      <c r="F115" s="32"/>
      <c r="G115" s="199">
        <f>G116+G128+G134+G144+G131</f>
        <v>2629826</v>
      </c>
      <c r="H115" s="102">
        <f>E115-G115</f>
        <v>3087107</v>
      </c>
    </row>
    <row r="116" spans="1:8" ht="22.5">
      <c r="A116" s="97" t="s">
        <v>169</v>
      </c>
      <c r="B116" s="52" t="s">
        <v>10</v>
      </c>
      <c r="C116" s="181" t="s">
        <v>170</v>
      </c>
      <c r="D116" s="181"/>
      <c r="E116" s="32">
        <f>E117</f>
        <v>2964900</v>
      </c>
      <c r="F116" s="32"/>
      <c r="G116" s="32">
        <f>G118</f>
        <v>2132800</v>
      </c>
      <c r="H116" s="102">
        <f>H117</f>
        <v>832100</v>
      </c>
    </row>
    <row r="117" spans="1:8" ht="22.5">
      <c r="A117" s="97" t="s">
        <v>171</v>
      </c>
      <c r="B117" s="52" t="s">
        <v>10</v>
      </c>
      <c r="C117" s="181" t="s">
        <v>172</v>
      </c>
      <c r="D117" s="181"/>
      <c r="E117" s="32">
        <f>E118</f>
        <v>2964900</v>
      </c>
      <c r="F117" s="32"/>
      <c r="G117" s="32">
        <f>G118</f>
        <v>2132800</v>
      </c>
      <c r="H117" s="102">
        <f>E117-G117</f>
        <v>832100</v>
      </c>
    </row>
    <row r="118" spans="1:8" ht="22.5">
      <c r="A118" s="97" t="s">
        <v>173</v>
      </c>
      <c r="B118" s="52" t="s">
        <v>10</v>
      </c>
      <c r="C118" s="181" t="s">
        <v>174</v>
      </c>
      <c r="D118" s="181"/>
      <c r="E118" s="32">
        <v>2964900</v>
      </c>
      <c r="F118" s="32"/>
      <c r="G118" s="32">
        <v>2132800</v>
      </c>
      <c r="H118" s="102">
        <f>E118-G118</f>
        <v>832100</v>
      </c>
    </row>
    <row r="119" spans="1:8" ht="22.5" hidden="1">
      <c r="A119" s="97" t="s">
        <v>175</v>
      </c>
      <c r="B119" s="52" t="s">
        <v>10</v>
      </c>
      <c r="C119" s="181" t="s">
        <v>176</v>
      </c>
      <c r="D119" s="181"/>
      <c r="E119" s="32">
        <f>E120</f>
        <v>227400</v>
      </c>
      <c r="F119" s="32"/>
      <c r="G119" s="32">
        <f>G120</f>
        <v>0</v>
      </c>
      <c r="H119" s="102">
        <f>E119-G119</f>
        <v>227400</v>
      </c>
    </row>
    <row r="120" spans="1:8" ht="22.5" hidden="1">
      <c r="A120" s="97" t="s">
        <v>177</v>
      </c>
      <c r="B120" s="52" t="s">
        <v>10</v>
      </c>
      <c r="C120" s="181" t="s">
        <v>178</v>
      </c>
      <c r="D120" s="181"/>
      <c r="E120" s="32">
        <v>227400</v>
      </c>
      <c r="F120" s="32"/>
      <c r="G120" s="32"/>
      <c r="H120" s="102">
        <f>E120-G120</f>
        <v>227400</v>
      </c>
    </row>
    <row r="121" spans="1:8" ht="22.5" hidden="1">
      <c r="A121" s="97" t="s">
        <v>179</v>
      </c>
      <c r="B121" s="52"/>
      <c r="C121" s="181"/>
      <c r="D121" s="181" t="s">
        <v>180</v>
      </c>
      <c r="E121" s="181"/>
      <c r="F121" s="32">
        <v>58703.83</v>
      </c>
      <c r="G121" s="32">
        <v>58703.83</v>
      </c>
      <c r="H121" s="102">
        <f>F121-G121</f>
        <v>0</v>
      </c>
    </row>
    <row r="122" spans="1:8" ht="12.75" hidden="1">
      <c r="A122" s="97" t="s">
        <v>181</v>
      </c>
      <c r="B122" s="52" t="s">
        <v>10</v>
      </c>
      <c r="C122" s="181" t="s">
        <v>182</v>
      </c>
      <c r="D122" s="181"/>
      <c r="E122" s="32">
        <f>F124</f>
        <v>0</v>
      </c>
      <c r="F122" s="32"/>
      <c r="G122" s="32">
        <f>G124</f>
        <v>0</v>
      </c>
      <c r="H122" s="102">
        <f>E122-G122</f>
        <v>0</v>
      </c>
    </row>
    <row r="123" spans="1:8" ht="55.5" customHeight="1" hidden="1">
      <c r="A123" s="97" t="s">
        <v>183</v>
      </c>
      <c r="B123" s="52"/>
      <c r="C123" s="181"/>
      <c r="D123" s="181" t="s">
        <v>184</v>
      </c>
      <c r="E123" s="32"/>
      <c r="F123" s="32">
        <v>58703.83</v>
      </c>
      <c r="G123" s="32"/>
      <c r="H123" s="102"/>
    </row>
    <row r="124" spans="1:8" ht="26.25" customHeight="1" hidden="1">
      <c r="A124" s="97" t="s">
        <v>185</v>
      </c>
      <c r="B124" s="52"/>
      <c r="C124" s="181"/>
      <c r="D124" s="181" t="s">
        <v>186</v>
      </c>
      <c r="E124" s="32"/>
      <c r="F124" s="32"/>
      <c r="G124" s="32"/>
      <c r="H124" s="102">
        <f>F124-G124</f>
        <v>0</v>
      </c>
    </row>
    <row r="125" spans="1:8" ht="55.5" customHeight="1" hidden="1">
      <c r="A125" s="97" t="s">
        <v>187</v>
      </c>
      <c r="B125" s="52"/>
      <c r="C125" s="181"/>
      <c r="D125" s="181" t="s">
        <v>184</v>
      </c>
      <c r="E125" s="32"/>
      <c r="F125" s="32"/>
      <c r="G125" s="32"/>
      <c r="H125" s="102"/>
    </row>
    <row r="126" spans="1:8" ht="55.5" customHeight="1" hidden="1">
      <c r="A126" s="97" t="s">
        <v>188</v>
      </c>
      <c r="B126" s="52"/>
      <c r="C126" s="181"/>
      <c r="D126" s="181" t="s">
        <v>189</v>
      </c>
      <c r="E126" s="32"/>
      <c r="F126" s="32"/>
      <c r="G126" s="32"/>
      <c r="H126" s="102"/>
    </row>
    <row r="127" spans="1:8" ht="28.5" customHeight="1">
      <c r="A127" s="97" t="s">
        <v>190</v>
      </c>
      <c r="B127" s="52" t="s">
        <v>10</v>
      </c>
      <c r="C127" s="181" t="s">
        <v>191</v>
      </c>
      <c r="D127" s="181"/>
      <c r="E127" s="32">
        <f>E128+E131</f>
        <v>165200</v>
      </c>
      <c r="F127" s="32"/>
      <c r="G127" s="32">
        <f>G130+G131</f>
        <v>89643</v>
      </c>
      <c r="H127" s="102">
        <f>H128</f>
        <v>69696</v>
      </c>
    </row>
    <row r="128" spans="1:8" ht="33.75">
      <c r="A128" s="97" t="s">
        <v>192</v>
      </c>
      <c r="B128" s="52" t="s">
        <v>10</v>
      </c>
      <c r="C128" s="181" t="s">
        <v>193</v>
      </c>
      <c r="D128" s="181"/>
      <c r="E128" s="32">
        <f>E130</f>
        <v>157500</v>
      </c>
      <c r="F128" s="32"/>
      <c r="G128" s="32">
        <f>G130</f>
        <v>87804</v>
      </c>
      <c r="H128" s="102">
        <f>H130</f>
        <v>69696</v>
      </c>
    </row>
    <row r="129" spans="1:8" ht="33.75" hidden="1">
      <c r="A129" s="97" t="s">
        <v>194</v>
      </c>
      <c r="B129" s="52" t="s">
        <v>10</v>
      </c>
      <c r="C129" s="181" t="s">
        <v>195</v>
      </c>
      <c r="D129" s="181"/>
      <c r="E129" s="32"/>
      <c r="F129" s="32"/>
      <c r="G129" s="32"/>
      <c r="H129" s="102"/>
    </row>
    <row r="130" spans="1:8" ht="33.75">
      <c r="A130" s="97" t="s">
        <v>196</v>
      </c>
      <c r="B130" s="52" t="s">
        <v>10</v>
      </c>
      <c r="C130" s="181" t="s">
        <v>197</v>
      </c>
      <c r="D130" s="181"/>
      <c r="E130" s="32">
        <v>157500</v>
      </c>
      <c r="F130" s="32"/>
      <c r="G130" s="32">
        <v>87804</v>
      </c>
      <c r="H130" s="102">
        <f>E130-G130</f>
        <v>69696</v>
      </c>
    </row>
    <row r="131" spans="1:8" ht="33.75">
      <c r="A131" s="97" t="s">
        <v>198</v>
      </c>
      <c r="B131" s="52" t="s">
        <v>10</v>
      </c>
      <c r="C131" s="181" t="s">
        <v>199</v>
      </c>
      <c r="D131" s="181"/>
      <c r="E131" s="32">
        <f>E133</f>
        <v>7700</v>
      </c>
      <c r="F131" s="32"/>
      <c r="G131" s="32">
        <f>G133</f>
        <v>1839</v>
      </c>
      <c r="H131" s="102">
        <f>E131-G131</f>
        <v>5861</v>
      </c>
    </row>
    <row r="132" spans="1:8" ht="12.75" hidden="1">
      <c r="A132" s="97"/>
      <c r="B132" s="52"/>
      <c r="C132" s="170" t="s">
        <v>200</v>
      </c>
      <c r="D132" s="171"/>
      <c r="E132" s="101">
        <v>46230</v>
      </c>
      <c r="F132" s="172"/>
      <c r="G132" s="32"/>
      <c r="H132" s="102"/>
    </row>
    <row r="133" spans="1:8" ht="81" customHeight="1">
      <c r="A133" s="200" t="s">
        <v>201</v>
      </c>
      <c r="B133" s="52" t="s">
        <v>10</v>
      </c>
      <c r="C133" s="181" t="s">
        <v>202</v>
      </c>
      <c r="D133" s="181"/>
      <c r="E133" s="32">
        <v>7700</v>
      </c>
      <c r="F133" s="32"/>
      <c r="G133" s="32">
        <v>1839</v>
      </c>
      <c r="H133" s="102">
        <f>E133-G133</f>
        <v>5861</v>
      </c>
    </row>
    <row r="134" spans="1:8" ht="12.75">
      <c r="A134" s="97" t="s">
        <v>203</v>
      </c>
      <c r="B134" s="52" t="s">
        <v>10</v>
      </c>
      <c r="C134" s="181" t="s">
        <v>204</v>
      </c>
      <c r="D134" s="181"/>
      <c r="E134" s="32">
        <f>E135</f>
        <v>828376</v>
      </c>
      <c r="F134" s="32"/>
      <c r="G134" s="32">
        <f>G135</f>
        <v>217017</v>
      </c>
      <c r="H134" s="102">
        <f>H135</f>
        <v>611359</v>
      </c>
    </row>
    <row r="135" spans="1:12" ht="22.5">
      <c r="A135" s="173" t="s">
        <v>205</v>
      </c>
      <c r="B135" s="174" t="s">
        <v>10</v>
      </c>
      <c r="C135" s="201" t="s">
        <v>206</v>
      </c>
      <c r="D135" s="201"/>
      <c r="E135" s="202">
        <f>F141+F142+F143+F140</f>
        <v>828376</v>
      </c>
      <c r="F135" s="179"/>
      <c r="G135" s="179">
        <f>G141+G142+G143+G1</f>
        <v>217017</v>
      </c>
      <c r="H135" s="180">
        <f>E135-G135</f>
        <v>611359</v>
      </c>
      <c r="L135" s="222"/>
    </row>
    <row r="136" spans="1:8" ht="12.75" hidden="1">
      <c r="A136" s="203" t="s">
        <v>207</v>
      </c>
      <c r="B136" s="204"/>
      <c r="C136" s="170" t="s">
        <v>208</v>
      </c>
      <c r="D136" s="171"/>
      <c r="E136" s="205">
        <f>E137</f>
        <v>0</v>
      </c>
      <c r="F136" s="206"/>
      <c r="G136" s="207"/>
      <c r="H136" s="207"/>
    </row>
    <row r="137" spans="1:8" ht="56.25" hidden="1">
      <c r="A137" s="208" t="s">
        <v>209</v>
      </c>
      <c r="B137" s="204"/>
      <c r="C137" s="170" t="s">
        <v>208</v>
      </c>
      <c r="D137" s="171"/>
      <c r="E137" s="205">
        <f>E151</f>
        <v>0</v>
      </c>
      <c r="F137" s="206"/>
      <c r="G137" s="207"/>
      <c r="H137" s="207"/>
    </row>
    <row r="138" spans="1:8" ht="78.75" hidden="1">
      <c r="A138" s="208" t="s">
        <v>210</v>
      </c>
      <c r="B138" s="204"/>
      <c r="C138" s="170" t="s">
        <v>211</v>
      </c>
      <c r="D138" s="171"/>
      <c r="E138" s="205"/>
      <c r="F138" s="206"/>
      <c r="G138" s="209"/>
      <c r="H138" s="207"/>
    </row>
    <row r="139" spans="1:8" ht="22.5" hidden="1">
      <c r="A139" s="173" t="s">
        <v>212</v>
      </c>
      <c r="B139" s="204"/>
      <c r="C139" s="170"/>
      <c r="D139" s="181" t="s">
        <v>213</v>
      </c>
      <c r="E139" s="181"/>
      <c r="F139" s="110"/>
      <c r="G139" s="209"/>
      <c r="H139" s="207"/>
    </row>
    <row r="140" spans="1:8" ht="46.5" customHeight="1">
      <c r="A140" s="173" t="s">
        <v>214</v>
      </c>
      <c r="B140" s="210"/>
      <c r="C140" s="170"/>
      <c r="D140" s="189" t="s">
        <v>215</v>
      </c>
      <c r="E140" s="194"/>
      <c r="F140" s="211">
        <v>0</v>
      </c>
      <c r="G140" s="209">
        <v>0</v>
      </c>
      <c r="H140" s="207">
        <f aca="true" t="shared" si="0" ref="H140:H150">F140-G140</f>
        <v>0</v>
      </c>
    </row>
    <row r="141" spans="1:8" ht="27" customHeight="1">
      <c r="A141" s="173" t="s">
        <v>216</v>
      </c>
      <c r="B141" s="210"/>
      <c r="C141" s="170"/>
      <c r="D141" s="189" t="s">
        <v>217</v>
      </c>
      <c r="E141" s="194"/>
      <c r="F141" s="211">
        <v>119800</v>
      </c>
      <c r="G141" s="209">
        <v>119800</v>
      </c>
      <c r="H141" s="207">
        <f t="shared" si="0"/>
        <v>0</v>
      </c>
    </row>
    <row r="142" spans="1:8" ht="52.5" customHeight="1">
      <c r="A142" s="212" t="s">
        <v>218</v>
      </c>
      <c r="B142" s="210"/>
      <c r="C142" s="170"/>
      <c r="D142" s="189" t="s">
        <v>219</v>
      </c>
      <c r="E142" s="194"/>
      <c r="F142" s="211">
        <v>121521</v>
      </c>
      <c r="G142" s="209">
        <v>97217</v>
      </c>
      <c r="H142" s="207">
        <f t="shared" si="0"/>
        <v>24304</v>
      </c>
    </row>
    <row r="143" spans="1:8" ht="45">
      <c r="A143" s="173" t="s">
        <v>220</v>
      </c>
      <c r="B143" s="210"/>
      <c r="C143" s="170"/>
      <c r="D143" s="189" t="s">
        <v>221</v>
      </c>
      <c r="E143" s="194"/>
      <c r="F143" s="211">
        <v>587055</v>
      </c>
      <c r="G143" s="209">
        <v>0</v>
      </c>
      <c r="H143" s="207">
        <f t="shared" si="0"/>
        <v>587055</v>
      </c>
    </row>
    <row r="144" spans="1:8" ht="33.75">
      <c r="A144" s="213" t="s">
        <v>222</v>
      </c>
      <c r="B144" s="210"/>
      <c r="C144" s="170"/>
      <c r="D144" s="189" t="s">
        <v>223</v>
      </c>
      <c r="E144" s="194"/>
      <c r="F144" s="214">
        <f>F146+F147+F145</f>
        <v>1758457</v>
      </c>
      <c r="G144" s="209">
        <f>G145+G146+G147</f>
        <v>190366</v>
      </c>
      <c r="H144" s="207">
        <f t="shared" si="0"/>
        <v>1568091</v>
      </c>
    </row>
    <row r="145" spans="1:8" ht="56.25">
      <c r="A145" s="213" t="s">
        <v>224</v>
      </c>
      <c r="B145" s="210"/>
      <c r="C145" s="170"/>
      <c r="D145" s="189" t="s">
        <v>225</v>
      </c>
      <c r="E145" s="194"/>
      <c r="F145" s="211">
        <v>115930</v>
      </c>
      <c r="G145" s="209">
        <v>57966</v>
      </c>
      <c r="H145" s="207">
        <f t="shared" si="0"/>
        <v>57964</v>
      </c>
    </row>
    <row r="146" spans="1:8" ht="33.75" customHeight="1">
      <c r="A146" s="213" t="s">
        <v>222</v>
      </c>
      <c r="B146" s="210"/>
      <c r="C146" s="170"/>
      <c r="D146" s="189" t="s">
        <v>226</v>
      </c>
      <c r="E146" s="194"/>
      <c r="F146" s="211">
        <v>0</v>
      </c>
      <c r="G146" s="209">
        <v>0</v>
      </c>
      <c r="H146" s="207">
        <f t="shared" si="0"/>
        <v>0</v>
      </c>
    </row>
    <row r="147" spans="1:8" ht="45">
      <c r="A147" s="213" t="s">
        <v>227</v>
      </c>
      <c r="B147" s="210"/>
      <c r="C147" s="170"/>
      <c r="D147" s="189" t="s">
        <v>228</v>
      </c>
      <c r="E147" s="194"/>
      <c r="F147" s="211">
        <v>1642527</v>
      </c>
      <c r="G147" s="209">
        <v>132400</v>
      </c>
      <c r="H147" s="207">
        <f t="shared" si="0"/>
        <v>1510127</v>
      </c>
    </row>
    <row r="148" spans="1:8" ht="22.5">
      <c r="A148" s="114" t="s">
        <v>229</v>
      </c>
      <c r="B148" s="210"/>
      <c r="C148" s="170"/>
      <c r="D148" s="189" t="s">
        <v>230</v>
      </c>
      <c r="E148" s="194"/>
      <c r="F148" s="211">
        <v>0</v>
      </c>
      <c r="G148" s="209">
        <v>0</v>
      </c>
      <c r="H148" s="207">
        <f t="shared" si="0"/>
        <v>0</v>
      </c>
    </row>
    <row r="149" spans="1:8" ht="37.5" customHeight="1">
      <c r="A149" s="213" t="s">
        <v>231</v>
      </c>
      <c r="B149" s="210"/>
      <c r="C149" s="170"/>
      <c r="D149" s="189" t="s">
        <v>232</v>
      </c>
      <c r="E149" s="194"/>
      <c r="F149" s="211">
        <v>0</v>
      </c>
      <c r="G149" s="209">
        <v>0</v>
      </c>
      <c r="H149" s="207">
        <f t="shared" si="0"/>
        <v>0</v>
      </c>
    </row>
    <row r="150" spans="1:8" ht="12.75">
      <c r="A150" s="173"/>
      <c r="B150" s="52"/>
      <c r="C150" s="170"/>
      <c r="D150" s="171"/>
      <c r="E150" s="101"/>
      <c r="F150" s="172"/>
      <c r="G150" s="32"/>
      <c r="H150" s="32">
        <f t="shared" si="0"/>
        <v>0</v>
      </c>
    </row>
    <row r="151" spans="1:8" ht="56.25" hidden="1">
      <c r="A151" s="215" t="s">
        <v>209</v>
      </c>
      <c r="B151" s="216"/>
      <c r="C151" s="217" t="s">
        <v>208</v>
      </c>
      <c r="D151" s="218"/>
      <c r="E151" s="219"/>
      <c r="F151" s="220"/>
      <c r="G151" s="221"/>
      <c r="H151" s="216"/>
    </row>
  </sheetData>
  <sheetProtection/>
  <mergeCells count="182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D110:E110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D121:E121"/>
    <mergeCell ref="C122:D122"/>
    <mergeCell ref="E122:F122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D139:E139"/>
    <mergeCell ref="C151:D151"/>
    <mergeCell ref="E151:F151"/>
    <mergeCell ref="A11:A17"/>
    <mergeCell ref="B11:B17"/>
    <mergeCell ref="G11:G17"/>
    <mergeCell ref="H11:H17"/>
    <mergeCell ref="C11:D17"/>
    <mergeCell ref="E11:F17"/>
  </mergeCells>
  <conditionalFormatting sqref="H76">
    <cfRule type="cellIs" priority="1" dxfId="0" operator="equal" stopIfTrue="1">
      <formula>0</formula>
    </cfRule>
  </conditionalFormatting>
  <conditionalFormatting sqref="H19:H75 H77:H135 H150">
    <cfRule type="cellIs" priority="3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12"/>
  <sheetViews>
    <sheetView showGridLines="0" workbookViewId="0" topLeftCell="A1">
      <selection activeCell="F136" sqref="F136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1.87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63" t="s">
        <v>233</v>
      </c>
      <c r="B2" s="63"/>
      <c r="C2" s="63"/>
      <c r="D2" s="63"/>
      <c r="E2" s="63"/>
      <c r="F2" s="63"/>
      <c r="G2" s="64" t="s">
        <v>234</v>
      </c>
    </row>
    <row r="3" spans="1:7" ht="13.5" customHeight="1">
      <c r="A3" s="65"/>
      <c r="B3" s="65"/>
      <c r="C3" s="66"/>
      <c r="D3" s="66"/>
      <c r="E3" s="67"/>
      <c r="F3" s="67"/>
      <c r="G3" s="67"/>
    </row>
    <row r="4" spans="1:7" ht="9.75" customHeight="1">
      <c r="A4" s="68" t="s">
        <v>26</v>
      </c>
      <c r="B4" s="9" t="s">
        <v>27</v>
      </c>
      <c r="C4" s="10" t="s">
        <v>235</v>
      </c>
      <c r="D4" s="69"/>
      <c r="E4" s="11" t="s">
        <v>29</v>
      </c>
      <c r="F4" s="70" t="s">
        <v>30</v>
      </c>
      <c r="G4" s="12" t="s">
        <v>31</v>
      </c>
    </row>
    <row r="5" spans="1:7" ht="5.25" customHeight="1">
      <c r="A5" s="71"/>
      <c r="B5" s="14"/>
      <c r="C5" s="15"/>
      <c r="D5" s="72"/>
      <c r="E5" s="16"/>
      <c r="F5" s="73"/>
      <c r="G5" s="17"/>
    </row>
    <row r="6" spans="1:7" ht="9" customHeight="1">
      <c r="A6" s="71"/>
      <c r="B6" s="14"/>
      <c r="C6" s="15"/>
      <c r="D6" s="72"/>
      <c r="E6" s="16"/>
      <c r="F6" s="73"/>
      <c r="G6" s="17"/>
    </row>
    <row r="7" spans="1:7" ht="6" customHeight="1">
      <c r="A7" s="71"/>
      <c r="B7" s="14"/>
      <c r="C7" s="15"/>
      <c r="D7" s="72"/>
      <c r="E7" s="16"/>
      <c r="F7" s="73"/>
      <c r="G7" s="17"/>
    </row>
    <row r="8" spans="1:7" ht="6" customHeight="1">
      <c r="A8" s="71"/>
      <c r="B8" s="14"/>
      <c r="C8" s="15"/>
      <c r="D8" s="72"/>
      <c r="E8" s="16"/>
      <c r="F8" s="73"/>
      <c r="G8" s="17"/>
    </row>
    <row r="9" spans="1:7" ht="10.5" customHeight="1">
      <c r="A9" s="71"/>
      <c r="B9" s="14"/>
      <c r="C9" s="15"/>
      <c r="D9" s="72"/>
      <c r="E9" s="16"/>
      <c r="F9" s="73"/>
      <c r="G9" s="17"/>
    </row>
    <row r="10" spans="1:7" ht="3.75" customHeight="1" hidden="1">
      <c r="A10" s="71"/>
      <c r="B10" s="14"/>
      <c r="C10" s="15"/>
      <c r="D10" s="72"/>
      <c r="E10" s="16"/>
      <c r="F10" s="74"/>
      <c r="G10" s="75"/>
    </row>
    <row r="11" spans="1:7" ht="12.75" customHeight="1" hidden="1">
      <c r="A11" s="76"/>
      <c r="B11" s="19"/>
      <c r="C11" s="20"/>
      <c r="D11" s="77"/>
      <c r="E11" s="21"/>
      <c r="F11" s="78"/>
      <c r="G11" s="79"/>
    </row>
    <row r="12" spans="1:7" ht="13.5" customHeight="1">
      <c r="A12" s="23">
        <v>1</v>
      </c>
      <c r="B12" s="24">
        <v>2</v>
      </c>
      <c r="C12" s="25">
        <v>3</v>
      </c>
      <c r="D12" s="80"/>
      <c r="E12" s="26" t="s">
        <v>32</v>
      </c>
      <c r="F12" s="27" t="s">
        <v>16</v>
      </c>
      <c r="G12" s="28" t="s">
        <v>33</v>
      </c>
    </row>
    <row r="13" spans="1:7" ht="12.75">
      <c r="A13" s="81" t="s">
        <v>236</v>
      </c>
      <c r="B13" s="82" t="s">
        <v>237</v>
      </c>
      <c r="C13" s="83" t="s">
        <v>238</v>
      </c>
      <c r="D13" s="84"/>
      <c r="E13" s="85">
        <f>E15+E20+E64+E67+E74+E77+E80+E83+E96+E99+E112+E117+E120+E128+E132+E140+E144+E178+E185+E201+E205+E206+E136+E191+E196+E71</f>
        <v>7367885.21</v>
      </c>
      <c r="F13" s="86">
        <f>F15+F20+F64+F67+F74+F77+F80+F83+F96+F99+F112+F117+F120+F128+F132+F140+F144+F178+F185+F201+F205+F206+F136+F191+F196+F71</f>
        <v>3138697.7999999993</v>
      </c>
      <c r="G13" s="87">
        <f>E13-F13</f>
        <v>4229187.41</v>
      </c>
    </row>
    <row r="14" spans="1:7" ht="12.75">
      <c r="A14" s="88" t="s">
        <v>239</v>
      </c>
      <c r="B14" s="89"/>
      <c r="C14" s="90"/>
      <c r="D14" s="91"/>
      <c r="E14" s="92"/>
      <c r="F14" s="92"/>
      <c r="G14" s="93"/>
    </row>
    <row r="15" spans="1:7" ht="31.5">
      <c r="A15" s="81" t="s">
        <v>240</v>
      </c>
      <c r="B15" s="82" t="s">
        <v>10</v>
      </c>
      <c r="C15" s="83" t="s">
        <v>241</v>
      </c>
      <c r="D15" s="84"/>
      <c r="E15" s="94">
        <f>E16</f>
        <v>940140</v>
      </c>
      <c r="F15" s="95">
        <f>F16</f>
        <v>545477.79</v>
      </c>
      <c r="G15" s="96">
        <f aca="true" t="shared" si="0" ref="G15:G20">E15-F15</f>
        <v>394662.20999999996</v>
      </c>
    </row>
    <row r="16" spans="1:7" ht="12.75">
      <c r="A16" s="97" t="s">
        <v>242</v>
      </c>
      <c r="B16" s="98" t="s">
        <v>10</v>
      </c>
      <c r="C16" s="99" t="s">
        <v>243</v>
      </c>
      <c r="D16" s="100"/>
      <c r="E16" s="32">
        <f>E17</f>
        <v>940140</v>
      </c>
      <c r="F16" s="101">
        <f>F17</f>
        <v>545477.79</v>
      </c>
      <c r="G16" s="102">
        <f t="shared" si="0"/>
        <v>394662.20999999996</v>
      </c>
    </row>
    <row r="17" spans="1:7" ht="22.5">
      <c r="A17" s="97" t="s">
        <v>244</v>
      </c>
      <c r="B17" s="98" t="s">
        <v>10</v>
      </c>
      <c r="C17" s="99" t="s">
        <v>245</v>
      </c>
      <c r="D17" s="100"/>
      <c r="E17" s="32">
        <f>E18+E19</f>
        <v>940140</v>
      </c>
      <c r="F17" s="101">
        <f>F18+F19</f>
        <v>545477.79</v>
      </c>
      <c r="G17" s="102">
        <f t="shared" si="0"/>
        <v>394662.20999999996</v>
      </c>
    </row>
    <row r="18" spans="1:7" ht="12.75">
      <c r="A18" s="97" t="s">
        <v>246</v>
      </c>
      <c r="B18" s="98" t="s">
        <v>10</v>
      </c>
      <c r="C18" s="99" t="s">
        <v>247</v>
      </c>
      <c r="D18" s="100"/>
      <c r="E18" s="32">
        <v>722074</v>
      </c>
      <c r="F18" s="101">
        <v>418953.75</v>
      </c>
      <c r="G18" s="102">
        <f t="shared" si="0"/>
        <v>303120.25</v>
      </c>
    </row>
    <row r="19" spans="1:7" ht="12.75">
      <c r="A19" s="97" t="s">
        <v>248</v>
      </c>
      <c r="B19" s="98" t="s">
        <v>10</v>
      </c>
      <c r="C19" s="99" t="s">
        <v>249</v>
      </c>
      <c r="D19" s="100"/>
      <c r="E19" s="32">
        <v>218066</v>
      </c>
      <c r="F19" s="101">
        <v>126524.04</v>
      </c>
      <c r="G19" s="102">
        <f t="shared" si="0"/>
        <v>91541.96</v>
      </c>
    </row>
    <row r="20" spans="1:7" ht="42">
      <c r="A20" s="81" t="s">
        <v>250</v>
      </c>
      <c r="B20" s="82" t="s">
        <v>10</v>
      </c>
      <c r="C20" s="83" t="s">
        <v>251</v>
      </c>
      <c r="D20" s="84"/>
      <c r="E20" s="85">
        <f>E21+E32+E62+E60</f>
        <v>3997576.21</v>
      </c>
      <c r="F20" s="86">
        <f>F21+F27+F32+F62+F60</f>
        <v>1673550.6599999997</v>
      </c>
      <c r="G20" s="96">
        <f t="shared" si="0"/>
        <v>2324025.5500000003</v>
      </c>
    </row>
    <row r="21" spans="1:7" ht="12.75">
      <c r="A21" s="97" t="s">
        <v>242</v>
      </c>
      <c r="B21" s="98" t="s">
        <v>10</v>
      </c>
      <c r="C21" s="83" t="s">
        <v>252</v>
      </c>
      <c r="D21" s="84"/>
      <c r="E21" s="94">
        <f>E22+E27+E24+E26</f>
        <v>2902105</v>
      </c>
      <c r="F21" s="95">
        <f>F22+F26</f>
        <v>1351916.45</v>
      </c>
      <c r="G21" s="96">
        <f>FIO-F21</f>
        <v>1550188.55</v>
      </c>
    </row>
    <row r="22" spans="1:7" ht="22.5">
      <c r="A22" s="97" t="s">
        <v>244</v>
      </c>
      <c r="B22" s="98" t="s">
        <v>10</v>
      </c>
      <c r="C22" s="99" t="s">
        <v>253</v>
      </c>
      <c r="D22" s="100"/>
      <c r="E22" s="32">
        <f>E23</f>
        <v>2221278</v>
      </c>
      <c r="F22" s="101">
        <f>F23+F24</f>
        <v>1038338.29</v>
      </c>
      <c r="G22" s="102">
        <f>E22-F22</f>
        <v>1182939.71</v>
      </c>
    </row>
    <row r="23" spans="1:7" ht="12.75">
      <c r="A23" s="97" t="s">
        <v>246</v>
      </c>
      <c r="B23" s="98" t="s">
        <v>10</v>
      </c>
      <c r="C23" s="99" t="s">
        <v>254</v>
      </c>
      <c r="D23" s="100"/>
      <c r="E23" s="32">
        <v>2221278</v>
      </c>
      <c r="F23" s="101">
        <v>1038338.29</v>
      </c>
      <c r="G23" s="102">
        <f>E23-F23</f>
        <v>1182939.71</v>
      </c>
    </row>
    <row r="24" spans="1:7" ht="12.75">
      <c r="A24" s="97" t="s">
        <v>246</v>
      </c>
      <c r="B24" s="98" t="s">
        <v>10</v>
      </c>
      <c r="C24" s="99" t="s">
        <v>255</v>
      </c>
      <c r="D24" s="100"/>
      <c r="E24" s="32">
        <v>0</v>
      </c>
      <c r="F24" s="101">
        <v>0</v>
      </c>
      <c r="G24" s="102">
        <f>E24-F24</f>
        <v>0</v>
      </c>
    </row>
    <row r="25" spans="1:7" ht="12.75" hidden="1">
      <c r="A25" s="97" t="s">
        <v>256</v>
      </c>
      <c r="B25" s="98" t="s">
        <v>10</v>
      </c>
      <c r="C25" s="99" t="s">
        <v>257</v>
      </c>
      <c r="D25" s="100"/>
      <c r="E25" s="32"/>
      <c r="F25" s="101"/>
      <c r="G25" s="102"/>
    </row>
    <row r="26" spans="1:7" ht="12.75">
      <c r="A26" s="97" t="s">
        <v>248</v>
      </c>
      <c r="B26" s="98" t="s">
        <v>10</v>
      </c>
      <c r="C26" s="99" t="s">
        <v>258</v>
      </c>
      <c r="D26" s="100"/>
      <c r="E26" s="32">
        <v>670827</v>
      </c>
      <c r="F26" s="101">
        <v>313578.16</v>
      </c>
      <c r="G26" s="102">
        <f>E26-F26</f>
        <v>357248.84</v>
      </c>
    </row>
    <row r="27" spans="1:7" ht="12.75">
      <c r="A27" s="97" t="s">
        <v>248</v>
      </c>
      <c r="B27" s="98"/>
      <c r="C27" s="83" t="s">
        <v>259</v>
      </c>
      <c r="D27" s="84"/>
      <c r="E27" s="94">
        <f>E28+E29</f>
        <v>10000</v>
      </c>
      <c r="F27" s="94">
        <f>F28+F29</f>
        <v>0</v>
      </c>
      <c r="G27" s="96">
        <f>G28</f>
        <v>5000</v>
      </c>
    </row>
    <row r="28" spans="1:7" ht="12.75">
      <c r="A28" s="97" t="s">
        <v>256</v>
      </c>
      <c r="B28" s="98"/>
      <c r="C28" s="99" t="s">
        <v>260</v>
      </c>
      <c r="D28" s="100"/>
      <c r="E28" s="32">
        <v>5000</v>
      </c>
      <c r="F28" s="32">
        <v>0</v>
      </c>
      <c r="G28" s="96">
        <f>E28-F28</f>
        <v>5000</v>
      </c>
    </row>
    <row r="29" spans="1:7" ht="12.75">
      <c r="A29" s="97" t="s">
        <v>256</v>
      </c>
      <c r="B29" s="98"/>
      <c r="C29" s="99" t="s">
        <v>261</v>
      </c>
      <c r="D29" s="100"/>
      <c r="E29" s="32">
        <v>5000</v>
      </c>
      <c r="F29" s="32">
        <v>0</v>
      </c>
      <c r="G29" s="102">
        <f>E29-F29</f>
        <v>5000</v>
      </c>
    </row>
    <row r="30" spans="1:7" ht="12.75" hidden="1">
      <c r="A30" s="97" t="s">
        <v>262</v>
      </c>
      <c r="B30" s="98"/>
      <c r="C30" s="99" t="s">
        <v>263</v>
      </c>
      <c r="D30" s="100"/>
      <c r="E30" s="32"/>
      <c r="F30" s="101"/>
      <c r="G30" s="102"/>
    </row>
    <row r="31" spans="1:7" ht="12.75" hidden="1">
      <c r="A31" s="97" t="s">
        <v>264</v>
      </c>
      <c r="B31" s="98"/>
      <c r="C31" s="99" t="s">
        <v>265</v>
      </c>
      <c r="D31" s="100"/>
      <c r="E31" s="32"/>
      <c r="F31" s="101"/>
      <c r="G31" s="102">
        <f aca="true" t="shared" si="1" ref="G31:G43">E31-F31</f>
        <v>0</v>
      </c>
    </row>
    <row r="32" spans="1:7" ht="12.75">
      <c r="A32" s="97" t="s">
        <v>242</v>
      </c>
      <c r="B32" s="98"/>
      <c r="C32" s="83" t="s">
        <v>266</v>
      </c>
      <c r="D32" s="84"/>
      <c r="E32" s="94">
        <f>E33+E42</f>
        <v>905471.2100000001</v>
      </c>
      <c r="F32" s="95">
        <f>F33+F39+F42</f>
        <v>233629.4</v>
      </c>
      <c r="G32" s="96">
        <f t="shared" si="1"/>
        <v>671841.81</v>
      </c>
    </row>
    <row r="33" spans="1:7" ht="12.75">
      <c r="A33" s="97" t="s">
        <v>267</v>
      </c>
      <c r="B33" s="98" t="s">
        <v>10</v>
      </c>
      <c r="C33" s="83" t="s">
        <v>268</v>
      </c>
      <c r="D33" s="84"/>
      <c r="E33" s="94">
        <f>E34+E36+E37+E38+E41</f>
        <v>576793.0800000001</v>
      </c>
      <c r="F33" s="95">
        <f>F34+F36+F37+F38</f>
        <v>96210.4</v>
      </c>
      <c r="G33" s="96">
        <f t="shared" si="1"/>
        <v>480582.68000000005</v>
      </c>
    </row>
    <row r="34" spans="1:7" ht="12.75">
      <c r="A34" s="97" t="s">
        <v>269</v>
      </c>
      <c r="B34" s="98" t="s">
        <v>10</v>
      </c>
      <c r="C34" s="99" t="s">
        <v>270</v>
      </c>
      <c r="D34" s="100"/>
      <c r="E34" s="32">
        <v>25000</v>
      </c>
      <c r="F34" s="32">
        <v>8640</v>
      </c>
      <c r="G34" s="102">
        <f t="shared" si="1"/>
        <v>16360</v>
      </c>
    </row>
    <row r="35" spans="1:7" ht="12.75" hidden="1">
      <c r="A35" s="97" t="s">
        <v>271</v>
      </c>
      <c r="B35" s="98" t="s">
        <v>10</v>
      </c>
      <c r="C35" s="99" t="s">
        <v>272</v>
      </c>
      <c r="D35" s="100"/>
      <c r="E35" s="32"/>
      <c r="F35" s="32">
        <v>0</v>
      </c>
      <c r="G35" s="102">
        <f t="shared" si="1"/>
        <v>0</v>
      </c>
    </row>
    <row r="36" spans="1:7" ht="12.75">
      <c r="A36" s="97" t="s">
        <v>273</v>
      </c>
      <c r="B36" s="98" t="s">
        <v>10</v>
      </c>
      <c r="C36" s="99" t="s">
        <v>274</v>
      </c>
      <c r="D36" s="100"/>
      <c r="E36" s="32">
        <v>922.08</v>
      </c>
      <c r="F36" s="32">
        <v>384.2</v>
      </c>
      <c r="G36" s="102">
        <f t="shared" si="1"/>
        <v>537.8800000000001</v>
      </c>
    </row>
    <row r="37" spans="1:7" ht="12.75">
      <c r="A37" s="97" t="s">
        <v>275</v>
      </c>
      <c r="B37" s="98" t="s">
        <v>10</v>
      </c>
      <c r="C37" s="99" t="s">
        <v>276</v>
      </c>
      <c r="D37" s="100"/>
      <c r="E37" s="32">
        <v>329635</v>
      </c>
      <c r="F37" s="32">
        <v>10000</v>
      </c>
      <c r="G37" s="102">
        <f t="shared" si="1"/>
        <v>319635</v>
      </c>
    </row>
    <row r="38" spans="1:7" ht="12.75">
      <c r="A38" s="97" t="s">
        <v>277</v>
      </c>
      <c r="B38" s="98" t="s">
        <v>10</v>
      </c>
      <c r="C38" s="99" t="s">
        <v>278</v>
      </c>
      <c r="D38" s="100"/>
      <c r="E38" s="32">
        <v>221236</v>
      </c>
      <c r="F38" s="101">
        <v>77186.2</v>
      </c>
      <c r="G38" s="102">
        <f t="shared" si="1"/>
        <v>144049.8</v>
      </c>
    </row>
    <row r="39" spans="1:7" ht="12.75" hidden="1">
      <c r="A39" s="97" t="s">
        <v>279</v>
      </c>
      <c r="B39" s="98"/>
      <c r="C39" s="99" t="s">
        <v>280</v>
      </c>
      <c r="D39" s="100"/>
      <c r="E39" s="32">
        <v>0</v>
      </c>
      <c r="F39" s="101"/>
      <c r="G39" s="102">
        <f t="shared" si="1"/>
        <v>0</v>
      </c>
    </row>
    <row r="40" spans="1:7" ht="12.75" hidden="1">
      <c r="A40" s="97"/>
      <c r="B40" s="98" t="s">
        <v>10</v>
      </c>
      <c r="C40" s="99"/>
      <c r="D40" s="100"/>
      <c r="E40" s="32">
        <v>0</v>
      </c>
      <c r="F40" s="101"/>
      <c r="G40" s="102">
        <f t="shared" si="1"/>
        <v>0</v>
      </c>
    </row>
    <row r="41" spans="1:7" ht="12.75">
      <c r="A41" s="97" t="s">
        <v>279</v>
      </c>
      <c r="B41" s="98" t="s">
        <v>10</v>
      </c>
      <c r="C41" s="99" t="s">
        <v>281</v>
      </c>
      <c r="D41" s="100"/>
      <c r="E41" s="32">
        <v>0</v>
      </c>
      <c r="F41" s="32">
        <v>0</v>
      </c>
      <c r="G41" s="102">
        <f t="shared" si="1"/>
        <v>0</v>
      </c>
    </row>
    <row r="42" spans="1:7" ht="12.75">
      <c r="A42" s="97" t="s">
        <v>282</v>
      </c>
      <c r="B42" s="98" t="s">
        <v>10</v>
      </c>
      <c r="C42" s="83" t="s">
        <v>283</v>
      </c>
      <c r="D42" s="84"/>
      <c r="E42" s="94">
        <f>E43+E44</f>
        <v>328678.13</v>
      </c>
      <c r="F42" s="103">
        <f>F43+F44</f>
        <v>137419</v>
      </c>
      <c r="G42" s="96">
        <f t="shared" si="1"/>
        <v>191259.13</v>
      </c>
    </row>
    <row r="43" spans="1:7" ht="12.75">
      <c r="A43" s="97" t="s">
        <v>284</v>
      </c>
      <c r="B43" s="98" t="s">
        <v>10</v>
      </c>
      <c r="C43" s="99" t="s">
        <v>285</v>
      </c>
      <c r="D43" s="100"/>
      <c r="E43" s="32">
        <v>70000</v>
      </c>
      <c r="F43" s="32">
        <v>21300</v>
      </c>
      <c r="G43" s="102">
        <f t="shared" si="1"/>
        <v>48700</v>
      </c>
    </row>
    <row r="44" spans="1:7" ht="12.75">
      <c r="A44" s="97" t="s">
        <v>286</v>
      </c>
      <c r="B44" s="98"/>
      <c r="C44" s="99" t="s">
        <v>287</v>
      </c>
      <c r="D44" s="100"/>
      <c r="E44" s="32">
        <f>E45+E46+E47</f>
        <v>258678.13</v>
      </c>
      <c r="F44" s="104">
        <f>F46+F47+F45</f>
        <v>116119</v>
      </c>
      <c r="G44" s="102"/>
    </row>
    <row r="45" spans="1:7" ht="12.75">
      <c r="A45" s="97" t="s">
        <v>286</v>
      </c>
      <c r="B45" s="98"/>
      <c r="C45" s="99" t="s">
        <v>288</v>
      </c>
      <c r="D45" s="100"/>
      <c r="E45" s="32">
        <v>152077.92</v>
      </c>
      <c r="F45" s="105">
        <v>72040</v>
      </c>
      <c r="G45" s="102"/>
    </row>
    <row r="46" spans="1:7" ht="12.75">
      <c r="A46" s="97" t="s">
        <v>286</v>
      </c>
      <c r="B46" s="98"/>
      <c r="C46" s="99" t="s">
        <v>289</v>
      </c>
      <c r="D46" s="100"/>
      <c r="E46" s="32">
        <v>0</v>
      </c>
      <c r="F46" s="105">
        <v>0</v>
      </c>
      <c r="G46" s="102"/>
    </row>
    <row r="47" spans="1:7" ht="12.75">
      <c r="A47" s="97" t="s">
        <v>286</v>
      </c>
      <c r="B47" s="98" t="s">
        <v>10</v>
      </c>
      <c r="C47" s="99" t="s">
        <v>290</v>
      </c>
      <c r="D47" s="100"/>
      <c r="E47" s="32">
        <v>106600.21</v>
      </c>
      <c r="F47" s="32">
        <v>44079</v>
      </c>
      <c r="G47" s="102">
        <f>E47-F47</f>
        <v>62521.21000000001</v>
      </c>
    </row>
    <row r="48" spans="1:7" ht="42" hidden="1">
      <c r="A48" s="81" t="s">
        <v>250</v>
      </c>
      <c r="B48" s="98"/>
      <c r="C48" s="83" t="s">
        <v>291</v>
      </c>
      <c r="D48" s="100"/>
      <c r="E48" s="94">
        <f aca="true" t="shared" si="2" ref="E48:F50">E49</f>
        <v>0</v>
      </c>
      <c r="F48" s="32">
        <v>0</v>
      </c>
      <c r="G48" s="102"/>
    </row>
    <row r="49" spans="1:7" ht="12.75" hidden="1">
      <c r="A49" s="97" t="s">
        <v>242</v>
      </c>
      <c r="B49" s="98"/>
      <c r="C49" s="99" t="s">
        <v>292</v>
      </c>
      <c r="D49" s="100"/>
      <c r="E49" s="32">
        <f t="shared" si="2"/>
        <v>0</v>
      </c>
      <c r="F49" s="32">
        <v>0</v>
      </c>
      <c r="G49" s="102"/>
    </row>
    <row r="50" spans="1:7" ht="12.75" hidden="1">
      <c r="A50" s="97" t="s">
        <v>267</v>
      </c>
      <c r="B50" s="98"/>
      <c r="C50" s="99" t="s">
        <v>293</v>
      </c>
      <c r="D50" s="100"/>
      <c r="E50" s="32">
        <f t="shared" si="2"/>
        <v>0</v>
      </c>
      <c r="F50" s="32">
        <v>0</v>
      </c>
      <c r="G50" s="102"/>
    </row>
    <row r="51" spans="1:7" ht="12.75" hidden="1">
      <c r="A51" s="97" t="s">
        <v>275</v>
      </c>
      <c r="B51" s="98"/>
      <c r="C51" s="99" t="s">
        <v>294</v>
      </c>
      <c r="D51" s="100"/>
      <c r="E51" s="32"/>
      <c r="F51" s="32">
        <v>0</v>
      </c>
      <c r="G51" s="102">
        <f>E51-F51</f>
        <v>0</v>
      </c>
    </row>
    <row r="52" spans="1:7" ht="42" hidden="1">
      <c r="A52" s="81" t="s">
        <v>250</v>
      </c>
      <c r="B52" s="98"/>
      <c r="C52" s="83" t="s">
        <v>295</v>
      </c>
      <c r="D52" s="100"/>
      <c r="E52" s="94">
        <f aca="true" t="shared" si="3" ref="E52:F54">E53</f>
        <v>0</v>
      </c>
      <c r="F52" s="32">
        <v>0</v>
      </c>
      <c r="G52" s="102">
        <f>E52-F52</f>
        <v>0</v>
      </c>
    </row>
    <row r="53" spans="1:7" ht="12.75" hidden="1">
      <c r="A53" s="97" t="s">
        <v>242</v>
      </c>
      <c r="B53" s="98"/>
      <c r="C53" s="99" t="s">
        <v>296</v>
      </c>
      <c r="D53" s="100"/>
      <c r="E53" s="32">
        <f t="shared" si="3"/>
        <v>0</v>
      </c>
      <c r="F53" s="32">
        <v>0</v>
      </c>
      <c r="G53" s="102"/>
    </row>
    <row r="54" spans="1:7" ht="12.75" hidden="1">
      <c r="A54" s="97" t="s">
        <v>267</v>
      </c>
      <c r="B54" s="98"/>
      <c r="C54" s="99" t="s">
        <v>297</v>
      </c>
      <c r="D54" s="100"/>
      <c r="E54" s="32">
        <f t="shared" si="3"/>
        <v>0</v>
      </c>
      <c r="F54" s="32">
        <v>0</v>
      </c>
      <c r="G54" s="102"/>
    </row>
    <row r="55" spans="1:7" ht="12.75" hidden="1">
      <c r="A55" s="97" t="s">
        <v>275</v>
      </c>
      <c r="B55" s="98"/>
      <c r="C55" s="99" t="s">
        <v>298</v>
      </c>
      <c r="D55" s="100"/>
      <c r="E55" s="32"/>
      <c r="F55" s="32">
        <v>0</v>
      </c>
      <c r="G55" s="102"/>
    </row>
    <row r="56" spans="1:7" ht="12.75" hidden="1">
      <c r="A56" s="81" t="s">
        <v>299</v>
      </c>
      <c r="B56" s="98"/>
      <c r="C56" s="83" t="s">
        <v>300</v>
      </c>
      <c r="D56" s="84"/>
      <c r="E56" s="94"/>
      <c r="F56" s="32">
        <v>0</v>
      </c>
      <c r="G56" s="102"/>
    </row>
    <row r="57" spans="1:7" ht="12.75" hidden="1">
      <c r="A57" s="97" t="s">
        <v>301</v>
      </c>
      <c r="B57" s="98"/>
      <c r="C57" s="99" t="s">
        <v>302</v>
      </c>
      <c r="D57" s="100"/>
      <c r="E57" s="32"/>
      <c r="F57" s="32">
        <v>0</v>
      </c>
      <c r="G57" s="102"/>
    </row>
    <row r="58" spans="1:7" ht="12.75" hidden="1">
      <c r="A58" s="97" t="s">
        <v>279</v>
      </c>
      <c r="B58" s="98"/>
      <c r="C58" s="99" t="s">
        <v>303</v>
      </c>
      <c r="D58" s="100"/>
      <c r="E58" s="32"/>
      <c r="F58" s="32">
        <v>0</v>
      </c>
      <c r="G58" s="102"/>
    </row>
    <row r="59" spans="1:7" ht="12.75" hidden="1">
      <c r="A59" s="97" t="s">
        <v>279</v>
      </c>
      <c r="B59" s="98"/>
      <c r="C59" s="99" t="s">
        <v>280</v>
      </c>
      <c r="D59" s="100"/>
      <c r="E59" s="32"/>
      <c r="F59" s="32">
        <v>0</v>
      </c>
      <c r="G59" s="102"/>
    </row>
    <row r="60" spans="1:7" ht="12.75">
      <c r="A60" s="81" t="s">
        <v>273</v>
      </c>
      <c r="B60" s="82" t="s">
        <v>10</v>
      </c>
      <c r="C60" s="83" t="s">
        <v>304</v>
      </c>
      <c r="D60" s="84"/>
      <c r="E60" s="85">
        <f>E61</f>
        <v>180000</v>
      </c>
      <c r="F60" s="85">
        <f>F61</f>
        <v>87911.62</v>
      </c>
      <c r="G60" s="96">
        <f aca="true" t="shared" si="4" ref="G60:G67">E60-F60</f>
        <v>92088.38</v>
      </c>
    </row>
    <row r="61" spans="1:7" ht="12.75">
      <c r="A61" s="97" t="s">
        <v>273</v>
      </c>
      <c r="B61" s="98" t="s">
        <v>10</v>
      </c>
      <c r="C61" s="99" t="s">
        <v>304</v>
      </c>
      <c r="D61" s="100"/>
      <c r="E61" s="32">
        <v>180000</v>
      </c>
      <c r="F61" s="32">
        <v>87911.62</v>
      </c>
      <c r="G61" s="102">
        <f t="shared" si="4"/>
        <v>92088.38</v>
      </c>
    </row>
    <row r="62" spans="1:7" ht="12.75">
      <c r="A62" s="97" t="s">
        <v>267</v>
      </c>
      <c r="B62" s="98"/>
      <c r="C62" s="83" t="s">
        <v>305</v>
      </c>
      <c r="D62" s="84"/>
      <c r="E62" s="94">
        <f>E63</f>
        <v>10000</v>
      </c>
      <c r="F62" s="94">
        <f>F63</f>
        <v>93.19</v>
      </c>
      <c r="G62" s="96">
        <f t="shared" si="4"/>
        <v>9906.81</v>
      </c>
    </row>
    <row r="63" spans="1:7" ht="12.75">
      <c r="A63" s="97" t="s">
        <v>279</v>
      </c>
      <c r="B63" s="98"/>
      <c r="C63" s="99" t="s">
        <v>306</v>
      </c>
      <c r="D63" s="100"/>
      <c r="E63" s="32">
        <v>10000</v>
      </c>
      <c r="F63" s="32">
        <v>93.19</v>
      </c>
      <c r="G63" s="102">
        <f t="shared" si="4"/>
        <v>9906.81</v>
      </c>
    </row>
    <row r="64" spans="1:7" ht="12.75">
      <c r="A64" s="106" t="s">
        <v>307</v>
      </c>
      <c r="B64" s="98"/>
      <c r="C64" s="83" t="s">
        <v>308</v>
      </c>
      <c r="D64" s="84"/>
      <c r="E64" s="94">
        <f>E65</f>
        <v>2000</v>
      </c>
      <c r="F64" s="94">
        <v>0</v>
      </c>
      <c r="G64" s="96">
        <f t="shared" si="4"/>
        <v>2000</v>
      </c>
    </row>
    <row r="65" spans="1:7" ht="12.75">
      <c r="A65" s="97" t="s">
        <v>279</v>
      </c>
      <c r="B65" s="98"/>
      <c r="C65" s="99" t="s">
        <v>309</v>
      </c>
      <c r="D65" s="100"/>
      <c r="E65" s="32">
        <f>E66</f>
        <v>2000</v>
      </c>
      <c r="F65" s="32">
        <v>0</v>
      </c>
      <c r="G65" s="102">
        <f t="shared" si="4"/>
        <v>2000</v>
      </c>
    </row>
    <row r="66" spans="1:7" ht="12.75">
      <c r="A66" s="97" t="s">
        <v>279</v>
      </c>
      <c r="B66" s="98"/>
      <c r="C66" s="99" t="s">
        <v>310</v>
      </c>
      <c r="D66" s="100"/>
      <c r="E66" s="32">
        <v>2000</v>
      </c>
      <c r="F66" s="32">
        <v>0</v>
      </c>
      <c r="G66" s="102">
        <f t="shared" si="4"/>
        <v>2000</v>
      </c>
    </row>
    <row r="67" spans="1:7" ht="31.5">
      <c r="A67" s="81" t="s">
        <v>311</v>
      </c>
      <c r="B67" s="98"/>
      <c r="C67" s="83" t="s">
        <v>312</v>
      </c>
      <c r="D67" s="84"/>
      <c r="E67" s="94">
        <f>E69</f>
        <v>1413</v>
      </c>
      <c r="F67" s="94">
        <f>F68</f>
        <v>1401</v>
      </c>
      <c r="G67" s="94">
        <f t="shared" si="4"/>
        <v>12</v>
      </c>
    </row>
    <row r="68" spans="1:7" ht="12.75">
      <c r="A68" s="97" t="s">
        <v>267</v>
      </c>
      <c r="B68" s="98"/>
      <c r="C68" s="99" t="s">
        <v>313</v>
      </c>
      <c r="D68" s="100"/>
      <c r="E68" s="32">
        <f>E69</f>
        <v>1413</v>
      </c>
      <c r="F68" s="32">
        <f>F69</f>
        <v>1401</v>
      </c>
      <c r="G68" s="32">
        <f>G69</f>
        <v>12</v>
      </c>
    </row>
    <row r="69" spans="1:7" ht="12.75">
      <c r="A69" s="97" t="s">
        <v>279</v>
      </c>
      <c r="B69" s="98"/>
      <c r="C69" s="99" t="s">
        <v>314</v>
      </c>
      <c r="D69" s="100"/>
      <c r="E69" s="32">
        <v>1413</v>
      </c>
      <c r="F69" s="32">
        <v>1401</v>
      </c>
      <c r="G69" s="32">
        <f>E69-F69</f>
        <v>12</v>
      </c>
    </row>
    <row r="70" spans="1:7" ht="12.75" hidden="1">
      <c r="A70" s="97"/>
      <c r="B70" s="98"/>
      <c r="C70" s="99"/>
      <c r="D70" s="100"/>
      <c r="E70" s="32"/>
      <c r="F70" s="101"/>
      <c r="G70" s="102"/>
    </row>
    <row r="71" spans="1:7" ht="12.75">
      <c r="A71" s="81" t="s">
        <v>315</v>
      </c>
      <c r="B71" s="98"/>
      <c r="C71" s="83" t="s">
        <v>316</v>
      </c>
      <c r="D71" s="84"/>
      <c r="E71" s="94">
        <f>E72</f>
        <v>2500</v>
      </c>
      <c r="F71" s="107">
        <f>F72</f>
        <v>2500</v>
      </c>
      <c r="G71" s="102"/>
    </row>
    <row r="72" spans="1:7" ht="12.75">
      <c r="A72" s="97" t="s">
        <v>267</v>
      </c>
      <c r="B72" s="98"/>
      <c r="C72" s="99" t="s">
        <v>317</v>
      </c>
      <c r="D72" s="100"/>
      <c r="E72" s="32">
        <f>E73</f>
        <v>2500</v>
      </c>
      <c r="F72" s="105">
        <f>F73</f>
        <v>2500</v>
      </c>
      <c r="G72" s="102"/>
    </row>
    <row r="73" spans="1:7" ht="12.75">
      <c r="A73" s="97" t="s">
        <v>256</v>
      </c>
      <c r="B73" s="98"/>
      <c r="C73" s="99" t="s">
        <v>318</v>
      </c>
      <c r="D73" s="100"/>
      <c r="E73" s="32">
        <v>2500</v>
      </c>
      <c r="F73" s="105">
        <v>2500</v>
      </c>
      <c r="G73" s="102">
        <f>E73-F73</f>
        <v>0</v>
      </c>
    </row>
    <row r="74" spans="1:7" ht="12.75">
      <c r="A74" s="81" t="s">
        <v>319</v>
      </c>
      <c r="B74" s="82"/>
      <c r="C74" s="83" t="s">
        <v>320</v>
      </c>
      <c r="D74" s="84"/>
      <c r="E74" s="94">
        <f>E75</f>
        <v>1000</v>
      </c>
      <c r="F74" s="94">
        <f>F76</f>
        <v>0</v>
      </c>
      <c r="G74" s="96">
        <f aca="true" t="shared" si="5" ref="G74:G82">E74-F74</f>
        <v>1000</v>
      </c>
    </row>
    <row r="75" spans="1:7" ht="12.75">
      <c r="A75" s="97" t="s">
        <v>286</v>
      </c>
      <c r="B75" s="98"/>
      <c r="C75" s="99" t="s">
        <v>321</v>
      </c>
      <c r="D75" s="100"/>
      <c r="E75" s="32">
        <f>E76</f>
        <v>1000</v>
      </c>
      <c r="F75" s="32">
        <f>F76</f>
        <v>0</v>
      </c>
      <c r="G75" s="102">
        <f t="shared" si="5"/>
        <v>1000</v>
      </c>
    </row>
    <row r="76" spans="1:7" ht="12.75">
      <c r="A76" s="97" t="s">
        <v>286</v>
      </c>
      <c r="B76" s="98"/>
      <c r="C76" s="99" t="s">
        <v>322</v>
      </c>
      <c r="D76" s="100"/>
      <c r="E76" s="32">
        <v>1000</v>
      </c>
      <c r="F76" s="32">
        <v>0</v>
      </c>
      <c r="G76" s="102">
        <f t="shared" si="5"/>
        <v>1000</v>
      </c>
    </row>
    <row r="77" spans="1:7" ht="12.75">
      <c r="A77" s="81" t="s">
        <v>315</v>
      </c>
      <c r="B77" s="82"/>
      <c r="C77" s="83" t="s">
        <v>323</v>
      </c>
      <c r="D77" s="84"/>
      <c r="E77" s="94">
        <f>E78</f>
        <v>1839</v>
      </c>
      <c r="F77" s="94">
        <f>F79</f>
        <v>1839</v>
      </c>
      <c r="G77" s="96">
        <f t="shared" si="5"/>
        <v>0</v>
      </c>
    </row>
    <row r="78" spans="1:7" ht="12.75">
      <c r="A78" s="97" t="s">
        <v>282</v>
      </c>
      <c r="B78" s="98"/>
      <c r="C78" s="99" t="s">
        <v>324</v>
      </c>
      <c r="D78" s="100"/>
      <c r="E78" s="32">
        <f>E79</f>
        <v>1839</v>
      </c>
      <c r="F78" s="32">
        <f>F79</f>
        <v>1839</v>
      </c>
      <c r="G78" s="102">
        <f t="shared" si="5"/>
        <v>0</v>
      </c>
    </row>
    <row r="79" spans="1:7" ht="12.75">
      <c r="A79" s="97" t="s">
        <v>286</v>
      </c>
      <c r="B79" s="98"/>
      <c r="C79" s="99" t="s">
        <v>325</v>
      </c>
      <c r="D79" s="100"/>
      <c r="E79" s="32">
        <v>1839</v>
      </c>
      <c r="F79" s="32">
        <v>1839</v>
      </c>
      <c r="G79" s="102">
        <f t="shared" si="5"/>
        <v>0</v>
      </c>
    </row>
    <row r="80" spans="1:7" ht="12.75">
      <c r="A80" s="81" t="s">
        <v>315</v>
      </c>
      <c r="B80" s="98"/>
      <c r="C80" s="83" t="s">
        <v>326</v>
      </c>
      <c r="D80" s="84"/>
      <c r="E80" s="94">
        <f>E81+E82</f>
        <v>5861</v>
      </c>
      <c r="F80" s="94">
        <f>F81</f>
        <v>0</v>
      </c>
      <c r="G80" s="32">
        <f t="shared" si="5"/>
        <v>5861</v>
      </c>
    </row>
    <row r="81" spans="1:7" ht="12.75">
      <c r="A81" s="97" t="s">
        <v>267</v>
      </c>
      <c r="B81" s="98"/>
      <c r="C81" s="99" t="s">
        <v>327</v>
      </c>
      <c r="D81" s="100"/>
      <c r="E81" s="32">
        <v>4501</v>
      </c>
      <c r="F81" s="32">
        <f>F82</f>
        <v>0</v>
      </c>
      <c r="G81" s="32">
        <f t="shared" si="5"/>
        <v>4501</v>
      </c>
    </row>
    <row r="82" spans="1:7" ht="12.75">
      <c r="A82" s="97" t="s">
        <v>256</v>
      </c>
      <c r="B82" s="98"/>
      <c r="C82" s="99" t="s">
        <v>328</v>
      </c>
      <c r="D82" s="100"/>
      <c r="E82" s="32">
        <v>1360</v>
      </c>
      <c r="F82" s="32">
        <v>0</v>
      </c>
      <c r="G82" s="32">
        <f t="shared" si="5"/>
        <v>1360</v>
      </c>
    </row>
    <row r="83" spans="1:7" ht="12.75">
      <c r="A83" s="81" t="s">
        <v>329</v>
      </c>
      <c r="B83" s="82"/>
      <c r="C83" s="83" t="s">
        <v>330</v>
      </c>
      <c r="D83" s="84"/>
      <c r="E83" s="94">
        <f>E84+E88</f>
        <v>157500</v>
      </c>
      <c r="F83" s="94">
        <f>F84+F93</f>
        <v>73348.3</v>
      </c>
      <c r="G83" s="96">
        <f>G84+G88</f>
        <v>84151.7</v>
      </c>
    </row>
    <row r="84" spans="1:7" ht="12.75">
      <c r="A84" s="97" t="s">
        <v>242</v>
      </c>
      <c r="B84" s="82"/>
      <c r="C84" s="83" t="s">
        <v>331</v>
      </c>
      <c r="D84" s="84"/>
      <c r="E84" s="94">
        <f>E85</f>
        <v>143640</v>
      </c>
      <c r="F84" s="94">
        <f>F85</f>
        <v>73031.3</v>
      </c>
      <c r="G84" s="96">
        <f aca="true" t="shared" si="6" ref="G84:G90">E84-F84</f>
        <v>70608.7</v>
      </c>
    </row>
    <row r="85" spans="1:7" ht="22.5">
      <c r="A85" s="97" t="s">
        <v>244</v>
      </c>
      <c r="B85" s="98"/>
      <c r="C85" s="99" t="s">
        <v>331</v>
      </c>
      <c r="D85" s="100"/>
      <c r="E85" s="32">
        <f>E86+E87</f>
        <v>143640</v>
      </c>
      <c r="F85" s="32">
        <f>F86+F87</f>
        <v>73031.3</v>
      </c>
      <c r="G85" s="102">
        <f t="shared" si="6"/>
        <v>70608.7</v>
      </c>
    </row>
    <row r="86" spans="1:7" ht="12.75">
      <c r="A86" s="97" t="s">
        <v>246</v>
      </c>
      <c r="B86" s="98"/>
      <c r="C86" s="99" t="s">
        <v>332</v>
      </c>
      <c r="D86" s="100"/>
      <c r="E86" s="32">
        <v>110322</v>
      </c>
      <c r="F86" s="32">
        <v>54368.78</v>
      </c>
      <c r="G86" s="102">
        <f t="shared" si="6"/>
        <v>55953.22</v>
      </c>
    </row>
    <row r="87" spans="1:7" ht="12.75">
      <c r="A87" s="97" t="s">
        <v>248</v>
      </c>
      <c r="B87" s="98"/>
      <c r="C87" s="108" t="s">
        <v>333</v>
      </c>
      <c r="D87" s="109"/>
      <c r="E87" s="32">
        <v>33318</v>
      </c>
      <c r="F87" s="32">
        <v>18662.52</v>
      </c>
      <c r="G87" s="102">
        <f t="shared" si="6"/>
        <v>14655.48</v>
      </c>
    </row>
    <row r="88" spans="1:7" ht="12.75">
      <c r="A88" s="97" t="s">
        <v>282</v>
      </c>
      <c r="B88" s="82"/>
      <c r="C88" s="83" t="s">
        <v>334</v>
      </c>
      <c r="D88" s="84"/>
      <c r="E88" s="94">
        <f>E90+E93</f>
        <v>13860</v>
      </c>
      <c r="F88" s="94">
        <f>F90+F93</f>
        <v>317</v>
      </c>
      <c r="G88" s="96">
        <f t="shared" si="6"/>
        <v>13543</v>
      </c>
    </row>
    <row r="89" spans="1:7" ht="12.75" hidden="1">
      <c r="A89" s="97" t="s">
        <v>284</v>
      </c>
      <c r="B89" s="98"/>
      <c r="C89" s="99" t="s">
        <v>335</v>
      </c>
      <c r="D89" s="100"/>
      <c r="E89" s="32"/>
      <c r="F89" s="32">
        <v>0</v>
      </c>
      <c r="G89" s="102">
        <f t="shared" si="6"/>
        <v>0</v>
      </c>
    </row>
    <row r="90" spans="1:7" ht="12.75">
      <c r="A90" s="97" t="s">
        <v>242</v>
      </c>
      <c r="B90" s="98"/>
      <c r="C90" s="99" t="s">
        <v>336</v>
      </c>
      <c r="D90" s="100"/>
      <c r="E90" s="32">
        <f>E91</f>
        <v>0</v>
      </c>
      <c r="F90" s="32">
        <f>F91</f>
        <v>0</v>
      </c>
      <c r="G90" s="32">
        <v>0</v>
      </c>
    </row>
    <row r="91" spans="1:7" ht="12.75">
      <c r="A91" s="97" t="s">
        <v>267</v>
      </c>
      <c r="B91" s="98"/>
      <c r="C91" s="99" t="s">
        <v>337</v>
      </c>
      <c r="D91" s="100"/>
      <c r="E91" s="32">
        <f>E92</f>
        <v>0</v>
      </c>
      <c r="F91" s="32">
        <f>F92</f>
        <v>0</v>
      </c>
      <c r="G91" s="32">
        <v>0</v>
      </c>
    </row>
    <row r="92" spans="1:7" ht="12.75">
      <c r="A92" s="97" t="s">
        <v>277</v>
      </c>
      <c r="B92" s="98"/>
      <c r="C92" s="99" t="s">
        <v>338</v>
      </c>
      <c r="D92" s="100"/>
      <c r="E92" s="32">
        <v>0</v>
      </c>
      <c r="F92" s="32">
        <v>0</v>
      </c>
      <c r="G92" s="32">
        <v>0</v>
      </c>
    </row>
    <row r="93" spans="1:7" ht="12.75">
      <c r="A93" s="97" t="s">
        <v>282</v>
      </c>
      <c r="B93" s="98"/>
      <c r="C93" s="83" t="s">
        <v>339</v>
      </c>
      <c r="D93" s="84"/>
      <c r="E93" s="94">
        <f>E94+E95</f>
        <v>13860</v>
      </c>
      <c r="F93" s="94">
        <f>F94+F95</f>
        <v>317</v>
      </c>
      <c r="G93" s="32"/>
    </row>
    <row r="94" spans="1:7" ht="12.75">
      <c r="A94" s="97" t="s">
        <v>286</v>
      </c>
      <c r="B94" s="98"/>
      <c r="C94" s="99" t="s">
        <v>340</v>
      </c>
      <c r="D94" s="100"/>
      <c r="E94" s="32">
        <v>13860</v>
      </c>
      <c r="F94" s="32">
        <v>0</v>
      </c>
      <c r="G94" s="32"/>
    </row>
    <row r="95" spans="1:7" ht="12.75">
      <c r="A95" s="97" t="s">
        <v>286</v>
      </c>
      <c r="B95" s="98"/>
      <c r="C95" s="99" t="s">
        <v>341</v>
      </c>
      <c r="D95" s="100"/>
      <c r="E95" s="32">
        <v>0</v>
      </c>
      <c r="F95" s="32">
        <v>317</v>
      </c>
      <c r="G95" s="102">
        <f>E95-F95</f>
        <v>-317</v>
      </c>
    </row>
    <row r="96" spans="1:7" ht="18" customHeight="1">
      <c r="A96" s="81" t="s">
        <v>342</v>
      </c>
      <c r="B96" s="82" t="s">
        <v>10</v>
      </c>
      <c r="C96" s="83" t="s">
        <v>343</v>
      </c>
      <c r="D96" s="84"/>
      <c r="E96" s="94">
        <f>E97</f>
        <v>20000</v>
      </c>
      <c r="F96" s="94">
        <f>F97</f>
        <v>0</v>
      </c>
      <c r="G96" s="96">
        <f>G97</f>
        <v>20000</v>
      </c>
    </row>
    <row r="97" spans="1:7" ht="12.75">
      <c r="A97" s="97" t="s">
        <v>282</v>
      </c>
      <c r="B97" s="98" t="s">
        <v>10</v>
      </c>
      <c r="C97" s="99" t="s">
        <v>344</v>
      </c>
      <c r="D97" s="100"/>
      <c r="E97" s="32">
        <f>E98</f>
        <v>20000</v>
      </c>
      <c r="F97" s="32">
        <f>F98</f>
        <v>0</v>
      </c>
      <c r="G97" s="102">
        <f>E97-F97</f>
        <v>20000</v>
      </c>
    </row>
    <row r="98" spans="1:7" ht="12.75">
      <c r="A98" s="97" t="s">
        <v>284</v>
      </c>
      <c r="B98" s="98" t="s">
        <v>10</v>
      </c>
      <c r="C98" s="99" t="s">
        <v>345</v>
      </c>
      <c r="D98" s="100"/>
      <c r="E98" s="32">
        <v>20000</v>
      </c>
      <c r="F98" s="32">
        <v>0</v>
      </c>
      <c r="G98" s="102">
        <f>E98-F98</f>
        <v>20000</v>
      </c>
    </row>
    <row r="99" spans="1:7" ht="31.5">
      <c r="A99" s="81" t="s">
        <v>342</v>
      </c>
      <c r="B99" s="98"/>
      <c r="C99" s="83" t="s">
        <v>346</v>
      </c>
      <c r="D99" s="84"/>
      <c r="E99" s="94">
        <f>E100</f>
        <v>20000</v>
      </c>
      <c r="F99" s="94">
        <f>F100</f>
        <v>0</v>
      </c>
      <c r="G99" s="96">
        <f>G100</f>
        <v>20000</v>
      </c>
    </row>
    <row r="100" spans="1:7" ht="12.75">
      <c r="A100" s="97" t="s">
        <v>282</v>
      </c>
      <c r="B100" s="98"/>
      <c r="C100" s="99" t="s">
        <v>347</v>
      </c>
      <c r="D100" s="100"/>
      <c r="E100" s="32">
        <f>E101</f>
        <v>20000</v>
      </c>
      <c r="F100" s="32">
        <f>F101</f>
        <v>0</v>
      </c>
      <c r="G100" s="102">
        <f>G101</f>
        <v>20000</v>
      </c>
    </row>
    <row r="101" spans="1:7" ht="12.75">
      <c r="A101" s="97" t="s">
        <v>286</v>
      </c>
      <c r="B101" s="98" t="s">
        <v>10</v>
      </c>
      <c r="C101" s="99" t="s">
        <v>348</v>
      </c>
      <c r="D101" s="100"/>
      <c r="E101" s="32">
        <v>20000</v>
      </c>
      <c r="F101" s="32">
        <v>0</v>
      </c>
      <c r="G101" s="102">
        <f>E101-F101</f>
        <v>20000</v>
      </c>
    </row>
    <row r="102" spans="1:7" ht="31.5" hidden="1">
      <c r="A102" s="81" t="s">
        <v>342</v>
      </c>
      <c r="B102" s="82" t="s">
        <v>10</v>
      </c>
      <c r="C102" s="83" t="s">
        <v>349</v>
      </c>
      <c r="D102" s="84"/>
      <c r="E102" s="94">
        <v>4279</v>
      </c>
      <c r="F102" s="32">
        <v>0</v>
      </c>
      <c r="G102" s="96"/>
    </row>
    <row r="103" spans="1:7" ht="12.75" hidden="1">
      <c r="A103" s="97" t="s">
        <v>282</v>
      </c>
      <c r="B103" s="98" t="s">
        <v>10</v>
      </c>
      <c r="C103" s="99" t="s">
        <v>350</v>
      </c>
      <c r="D103" s="100"/>
      <c r="E103" s="32">
        <v>4279</v>
      </c>
      <c r="F103" s="32">
        <v>0</v>
      </c>
      <c r="G103" s="102"/>
    </row>
    <row r="104" spans="1:7" ht="12.75" hidden="1">
      <c r="A104" s="97" t="s">
        <v>286</v>
      </c>
      <c r="B104" s="98" t="s">
        <v>10</v>
      </c>
      <c r="C104" s="99" t="s">
        <v>351</v>
      </c>
      <c r="D104" s="100"/>
      <c r="E104" s="32">
        <v>4279</v>
      </c>
      <c r="F104" s="32">
        <v>0</v>
      </c>
      <c r="G104" s="102"/>
    </row>
    <row r="105" spans="1:7" ht="31.5" hidden="1">
      <c r="A105" s="81" t="s">
        <v>342</v>
      </c>
      <c r="B105" s="98"/>
      <c r="C105" s="83" t="s">
        <v>352</v>
      </c>
      <c r="D105" s="84"/>
      <c r="E105" s="94">
        <f>E106</f>
        <v>0</v>
      </c>
      <c r="F105" s="32">
        <v>0</v>
      </c>
      <c r="G105" s="102"/>
    </row>
    <row r="106" spans="1:7" ht="12.75" hidden="1">
      <c r="A106" s="97" t="s">
        <v>282</v>
      </c>
      <c r="B106" s="98"/>
      <c r="C106" s="99" t="s">
        <v>353</v>
      </c>
      <c r="D106" s="100"/>
      <c r="E106" s="32">
        <f>E107</f>
        <v>0</v>
      </c>
      <c r="F106" s="32">
        <v>0</v>
      </c>
      <c r="G106" s="102"/>
    </row>
    <row r="107" spans="1:7" ht="12.75" hidden="1">
      <c r="A107" s="97" t="s">
        <v>284</v>
      </c>
      <c r="B107" s="98"/>
      <c r="C107" s="99" t="s">
        <v>354</v>
      </c>
      <c r="D107" s="100"/>
      <c r="E107" s="32"/>
      <c r="F107" s="32">
        <v>0</v>
      </c>
      <c r="G107" s="102"/>
    </row>
    <row r="108" spans="1:7" ht="12.75" hidden="1">
      <c r="A108" s="81" t="s">
        <v>355</v>
      </c>
      <c r="B108" s="82" t="s">
        <v>10</v>
      </c>
      <c r="C108" s="83" t="s">
        <v>356</v>
      </c>
      <c r="D108" s="84"/>
      <c r="E108" s="94">
        <f>E109</f>
        <v>0</v>
      </c>
      <c r="F108" s="32">
        <v>0</v>
      </c>
      <c r="G108" s="96"/>
    </row>
    <row r="109" spans="1:7" ht="12.75" hidden="1">
      <c r="A109" s="97" t="s">
        <v>282</v>
      </c>
      <c r="B109" s="98" t="s">
        <v>10</v>
      </c>
      <c r="C109" s="99" t="s">
        <v>357</v>
      </c>
      <c r="D109" s="100"/>
      <c r="E109" s="32">
        <f>E110</f>
        <v>0</v>
      </c>
      <c r="F109" s="32">
        <v>0</v>
      </c>
      <c r="G109" s="102"/>
    </row>
    <row r="110" spans="1:7" ht="12.75" hidden="1">
      <c r="A110" s="97" t="s">
        <v>284</v>
      </c>
      <c r="B110" s="98" t="s">
        <v>10</v>
      </c>
      <c r="C110" s="99" t="s">
        <v>358</v>
      </c>
      <c r="D110" s="100"/>
      <c r="E110" s="32"/>
      <c r="F110" s="32">
        <v>0</v>
      </c>
      <c r="G110" s="102"/>
    </row>
    <row r="111" spans="1:7" ht="12.75" hidden="1">
      <c r="A111" s="97" t="s">
        <v>286</v>
      </c>
      <c r="B111" s="98" t="s">
        <v>10</v>
      </c>
      <c r="C111" s="99" t="s">
        <v>359</v>
      </c>
      <c r="D111" s="100"/>
      <c r="E111" s="32">
        <v>60580</v>
      </c>
      <c r="F111" s="32">
        <v>0</v>
      </c>
      <c r="G111" s="102"/>
    </row>
    <row r="112" spans="1:7" ht="31.5">
      <c r="A112" s="81" t="s">
        <v>342</v>
      </c>
      <c r="B112" s="98"/>
      <c r="C112" s="83" t="s">
        <v>360</v>
      </c>
      <c r="D112" s="84"/>
      <c r="E112" s="85">
        <f>E113+E116+E114+E115</f>
        <v>126105</v>
      </c>
      <c r="F112" s="85">
        <f>F113+F116+F114+F115</f>
        <v>38418</v>
      </c>
      <c r="G112" s="110">
        <f>E112-F112</f>
        <v>87687</v>
      </c>
    </row>
    <row r="113" spans="1:7" ht="12.75">
      <c r="A113" s="97" t="s">
        <v>267</v>
      </c>
      <c r="B113" s="98"/>
      <c r="C113" s="99" t="s">
        <v>361</v>
      </c>
      <c r="D113" s="100"/>
      <c r="E113" s="32">
        <v>119800</v>
      </c>
      <c r="F113" s="32">
        <v>36105</v>
      </c>
      <c r="G113" s="110">
        <f>E113-F113</f>
        <v>83695</v>
      </c>
    </row>
    <row r="114" spans="1:7" ht="12.75">
      <c r="A114" s="97" t="s">
        <v>277</v>
      </c>
      <c r="B114" s="98"/>
      <c r="C114" s="99" t="s">
        <v>362</v>
      </c>
      <c r="D114" s="100"/>
      <c r="E114" s="32">
        <v>3992</v>
      </c>
      <c r="F114" s="32">
        <v>0</v>
      </c>
      <c r="G114" s="110">
        <f>E114-F114</f>
        <v>3992</v>
      </c>
    </row>
    <row r="115" spans="1:7" ht="12.75">
      <c r="A115" s="97" t="s">
        <v>282</v>
      </c>
      <c r="B115" s="98"/>
      <c r="C115" s="99" t="s">
        <v>363</v>
      </c>
      <c r="D115" s="100"/>
      <c r="E115" s="110">
        <v>2313</v>
      </c>
      <c r="F115" s="110">
        <v>2313</v>
      </c>
      <c r="G115" s="110">
        <f>E115-F115</f>
        <v>0</v>
      </c>
    </row>
    <row r="116" spans="1:7" ht="12.75">
      <c r="A116" s="111" t="s">
        <v>286</v>
      </c>
      <c r="B116" s="98"/>
      <c r="C116" s="99" t="s">
        <v>364</v>
      </c>
      <c r="D116" s="100"/>
      <c r="E116" s="32">
        <v>0</v>
      </c>
      <c r="F116" s="32">
        <v>0</v>
      </c>
      <c r="G116" s="112">
        <f>E116-F116</f>
        <v>0</v>
      </c>
    </row>
    <row r="117" spans="1:7" ht="31.5">
      <c r="A117" s="81" t="s">
        <v>365</v>
      </c>
      <c r="B117" s="98"/>
      <c r="C117" s="83" t="s">
        <v>366</v>
      </c>
      <c r="D117" s="84"/>
      <c r="E117" s="94">
        <f>E118</f>
        <v>3000</v>
      </c>
      <c r="F117" s="94">
        <f>F118</f>
        <v>0</v>
      </c>
      <c r="G117" s="96">
        <f>G118</f>
        <v>3000</v>
      </c>
    </row>
    <row r="118" spans="1:7" ht="12.75">
      <c r="A118" s="97" t="s">
        <v>267</v>
      </c>
      <c r="B118" s="98"/>
      <c r="C118" s="99" t="s">
        <v>367</v>
      </c>
      <c r="D118" s="100"/>
      <c r="E118" s="32">
        <f>E119</f>
        <v>3000</v>
      </c>
      <c r="F118" s="32">
        <f>F119</f>
        <v>0</v>
      </c>
      <c r="G118" s="102">
        <f>G119</f>
        <v>3000</v>
      </c>
    </row>
    <row r="119" spans="1:7" ht="12.75">
      <c r="A119" s="97" t="s">
        <v>277</v>
      </c>
      <c r="B119" s="98"/>
      <c r="C119" s="99" t="s">
        <v>368</v>
      </c>
      <c r="D119" s="100"/>
      <c r="E119" s="32">
        <v>3000</v>
      </c>
      <c r="F119" s="32">
        <v>0</v>
      </c>
      <c r="G119" s="102">
        <f aca="true" t="shared" si="7" ref="G119:G126">E119-F119</f>
        <v>3000</v>
      </c>
    </row>
    <row r="120" spans="1:7" ht="12.75">
      <c r="A120" s="81" t="s">
        <v>369</v>
      </c>
      <c r="B120" s="98"/>
      <c r="C120" s="83" t="s">
        <v>370</v>
      </c>
      <c r="D120" s="84"/>
      <c r="E120" s="94">
        <f>E121+E125</f>
        <v>102975</v>
      </c>
      <c r="F120" s="107">
        <f>F123+F124+F125</f>
        <v>89333.69</v>
      </c>
      <c r="G120" s="96">
        <f>G121</f>
        <v>102975</v>
      </c>
    </row>
    <row r="121" spans="1:7" ht="12.75">
      <c r="A121" s="97" t="s">
        <v>242</v>
      </c>
      <c r="B121" s="98"/>
      <c r="C121" s="99" t="s">
        <v>371</v>
      </c>
      <c r="D121" s="100"/>
      <c r="E121" s="32">
        <f>E122</f>
        <v>102975</v>
      </c>
      <c r="F121" s="105">
        <f>F122</f>
        <v>0</v>
      </c>
      <c r="G121" s="102">
        <f>G122</f>
        <v>102975</v>
      </c>
    </row>
    <row r="122" spans="1:7" ht="12.75">
      <c r="A122" s="97" t="s">
        <v>267</v>
      </c>
      <c r="B122" s="98"/>
      <c r="C122" s="99" t="s">
        <v>372</v>
      </c>
      <c r="D122" s="100"/>
      <c r="E122" s="32">
        <f>E124+E123</f>
        <v>102975</v>
      </c>
      <c r="F122" s="105">
        <f>F124</f>
        <v>0</v>
      </c>
      <c r="G122" s="102">
        <f t="shared" si="7"/>
        <v>102975</v>
      </c>
    </row>
    <row r="123" spans="1:7" ht="12.75">
      <c r="A123" s="113" t="s">
        <v>267</v>
      </c>
      <c r="B123" s="98"/>
      <c r="C123" s="99" t="s">
        <v>373</v>
      </c>
      <c r="D123" s="100"/>
      <c r="E123" s="32">
        <v>102975</v>
      </c>
      <c r="F123" s="105">
        <v>89333.69</v>
      </c>
      <c r="G123" s="102">
        <f t="shared" si="7"/>
        <v>13641.309999999998</v>
      </c>
    </row>
    <row r="124" spans="1:7" ht="12.75">
      <c r="A124" s="114" t="s">
        <v>277</v>
      </c>
      <c r="B124" s="98"/>
      <c r="C124" s="99" t="s">
        <v>374</v>
      </c>
      <c r="D124" s="100"/>
      <c r="E124" s="32">
        <v>0</v>
      </c>
      <c r="F124" s="105">
        <v>0</v>
      </c>
      <c r="G124" s="102">
        <f t="shared" si="7"/>
        <v>0</v>
      </c>
    </row>
    <row r="125" spans="1:7" ht="12.75">
      <c r="A125" s="115" t="s">
        <v>282</v>
      </c>
      <c r="B125" s="98"/>
      <c r="C125" s="99" t="s">
        <v>375</v>
      </c>
      <c r="D125" s="100"/>
      <c r="E125" s="32">
        <f>E127+E126</f>
        <v>0</v>
      </c>
      <c r="F125" s="105">
        <f>F126+F127</f>
        <v>0</v>
      </c>
      <c r="G125" s="102">
        <f t="shared" si="7"/>
        <v>0</v>
      </c>
    </row>
    <row r="126" spans="1:7" ht="12.75">
      <c r="A126" s="97" t="s">
        <v>286</v>
      </c>
      <c r="B126" s="98"/>
      <c r="C126" s="99" t="s">
        <v>376</v>
      </c>
      <c r="D126" s="100"/>
      <c r="E126" s="32">
        <v>0</v>
      </c>
      <c r="F126" s="105">
        <v>0</v>
      </c>
      <c r="G126" s="102">
        <f t="shared" si="7"/>
        <v>0</v>
      </c>
    </row>
    <row r="127" spans="1:7" ht="12.75">
      <c r="A127" s="97" t="s">
        <v>284</v>
      </c>
      <c r="B127" s="98"/>
      <c r="C127" s="99" t="s">
        <v>377</v>
      </c>
      <c r="D127" s="100"/>
      <c r="E127" s="32">
        <v>0</v>
      </c>
      <c r="F127" s="105">
        <v>0</v>
      </c>
      <c r="G127" s="102">
        <v>0</v>
      </c>
    </row>
    <row r="128" spans="1:7" ht="12.75">
      <c r="A128" s="81" t="s">
        <v>369</v>
      </c>
      <c r="B128" s="98"/>
      <c r="C128" s="83" t="s">
        <v>378</v>
      </c>
      <c r="D128" s="84"/>
      <c r="E128" s="94">
        <f>E129</f>
        <v>122737</v>
      </c>
      <c r="F128" s="94">
        <f>F129</f>
        <v>82270</v>
      </c>
      <c r="G128" s="96">
        <f>G129</f>
        <v>40467</v>
      </c>
    </row>
    <row r="129" spans="1:7" ht="12.75">
      <c r="A129" s="97" t="s">
        <v>242</v>
      </c>
      <c r="B129" s="98"/>
      <c r="C129" s="99" t="s">
        <v>378</v>
      </c>
      <c r="D129" s="100"/>
      <c r="E129" s="110">
        <f>E130+E131</f>
        <v>122737</v>
      </c>
      <c r="F129" s="116">
        <f>F130+F131</f>
        <v>82270</v>
      </c>
      <c r="G129" s="112">
        <f>E129-F129</f>
        <v>40467</v>
      </c>
    </row>
    <row r="130" spans="1:7" ht="12.75">
      <c r="A130" s="97" t="s">
        <v>267</v>
      </c>
      <c r="B130" s="98"/>
      <c r="C130" s="99" t="s">
        <v>379</v>
      </c>
      <c r="D130" s="100"/>
      <c r="E130" s="32">
        <v>121521</v>
      </c>
      <c r="F130" s="32">
        <v>82270</v>
      </c>
      <c r="G130" s="112">
        <f>E130-F130</f>
        <v>39251</v>
      </c>
    </row>
    <row r="131" spans="1:7" ht="12.75">
      <c r="A131" s="97" t="s">
        <v>277</v>
      </c>
      <c r="B131" s="98"/>
      <c r="C131" s="99" t="s">
        <v>380</v>
      </c>
      <c r="D131" s="100"/>
      <c r="E131" s="32">
        <v>1216</v>
      </c>
      <c r="F131" s="32">
        <v>0</v>
      </c>
      <c r="G131" s="102">
        <f>E131-F131</f>
        <v>1216</v>
      </c>
    </row>
    <row r="132" spans="1:7" ht="12.75">
      <c r="A132" s="81" t="s">
        <v>369</v>
      </c>
      <c r="B132" s="98"/>
      <c r="C132" s="83" t="s">
        <v>381</v>
      </c>
      <c r="D132" s="84"/>
      <c r="E132" s="94">
        <f>E133</f>
        <v>593164</v>
      </c>
      <c r="F132" s="94">
        <f>F133</f>
        <v>0</v>
      </c>
      <c r="G132" s="96">
        <f>G133</f>
        <v>593164</v>
      </c>
    </row>
    <row r="133" spans="1:7" ht="12.75">
      <c r="A133" s="97" t="s">
        <v>242</v>
      </c>
      <c r="B133" s="98"/>
      <c r="C133" s="99" t="s">
        <v>381</v>
      </c>
      <c r="D133" s="100"/>
      <c r="E133" s="110">
        <f>E134+E135</f>
        <v>593164</v>
      </c>
      <c r="F133" s="110">
        <f>F134+F135</f>
        <v>0</v>
      </c>
      <c r="G133" s="112">
        <f aca="true" t="shared" si="8" ref="G133:G140">E133-F133</f>
        <v>593164</v>
      </c>
    </row>
    <row r="134" spans="1:7" ht="12.75">
      <c r="A134" s="113" t="s">
        <v>267</v>
      </c>
      <c r="B134" s="98"/>
      <c r="C134" s="99" t="s">
        <v>382</v>
      </c>
      <c r="D134" s="100"/>
      <c r="E134" s="32">
        <v>587055</v>
      </c>
      <c r="F134" s="32">
        <v>0</v>
      </c>
      <c r="G134" s="112">
        <f t="shared" si="8"/>
        <v>587055</v>
      </c>
    </row>
    <row r="135" spans="1:7" ht="12.75">
      <c r="A135" s="117" t="s">
        <v>277</v>
      </c>
      <c r="B135" s="98"/>
      <c r="C135" s="99" t="s">
        <v>383</v>
      </c>
      <c r="D135" s="100"/>
      <c r="E135" s="32">
        <v>6109</v>
      </c>
      <c r="F135" s="32">
        <v>0</v>
      </c>
      <c r="G135" s="102">
        <f t="shared" si="8"/>
        <v>6109</v>
      </c>
    </row>
    <row r="136" spans="1:7" ht="21">
      <c r="A136" s="118" t="s">
        <v>384</v>
      </c>
      <c r="B136" s="119"/>
      <c r="C136" s="120" t="s">
        <v>385</v>
      </c>
      <c r="D136" s="84"/>
      <c r="E136" s="85">
        <f>E137</f>
        <v>30000</v>
      </c>
      <c r="F136" s="85">
        <v>0</v>
      </c>
      <c r="G136" s="87">
        <f t="shared" si="8"/>
        <v>30000</v>
      </c>
    </row>
    <row r="137" spans="1:7" ht="12.75">
      <c r="A137" s="114" t="s">
        <v>242</v>
      </c>
      <c r="B137" s="121"/>
      <c r="C137" s="122" t="s">
        <v>385</v>
      </c>
      <c r="D137" s="100"/>
      <c r="E137" s="110">
        <f>E138</f>
        <v>30000</v>
      </c>
      <c r="F137" s="110">
        <v>0</v>
      </c>
      <c r="G137" s="112">
        <f t="shared" si="8"/>
        <v>30000</v>
      </c>
    </row>
    <row r="138" spans="1:7" ht="12.75">
      <c r="A138" s="114" t="s">
        <v>267</v>
      </c>
      <c r="B138" s="121"/>
      <c r="C138" s="122" t="s">
        <v>386</v>
      </c>
      <c r="D138" s="100"/>
      <c r="E138" s="110">
        <f>E139</f>
        <v>30000</v>
      </c>
      <c r="F138" s="110">
        <v>0</v>
      </c>
      <c r="G138" s="112">
        <f t="shared" si="8"/>
        <v>30000</v>
      </c>
    </row>
    <row r="139" spans="1:7" ht="12.75">
      <c r="A139" s="114" t="s">
        <v>277</v>
      </c>
      <c r="B139" s="121"/>
      <c r="C139" s="122" t="s">
        <v>387</v>
      </c>
      <c r="D139" s="100"/>
      <c r="E139" s="110">
        <v>30000</v>
      </c>
      <c r="F139" s="110">
        <v>0</v>
      </c>
      <c r="G139" s="112">
        <f t="shared" si="8"/>
        <v>30000</v>
      </c>
    </row>
    <row r="140" spans="1:7" ht="12.75">
      <c r="A140" s="123" t="s">
        <v>388</v>
      </c>
      <c r="B140" s="53"/>
      <c r="C140" s="124" t="s">
        <v>389</v>
      </c>
      <c r="D140" s="84"/>
      <c r="E140" s="94">
        <f>E141</f>
        <v>1000</v>
      </c>
      <c r="F140" s="32">
        <v>0</v>
      </c>
      <c r="G140" s="96">
        <f t="shared" si="8"/>
        <v>1000</v>
      </c>
    </row>
    <row r="141" spans="1:7" ht="12.75">
      <c r="A141" s="97" t="s">
        <v>242</v>
      </c>
      <c r="B141" s="98"/>
      <c r="C141" s="99" t="s">
        <v>390</v>
      </c>
      <c r="D141" s="100"/>
      <c r="E141" s="32">
        <f>E142</f>
        <v>1000</v>
      </c>
      <c r="F141" s="32">
        <v>0</v>
      </c>
      <c r="G141" s="102">
        <f>G142</f>
        <v>1000</v>
      </c>
    </row>
    <row r="142" spans="1:7" ht="12.75">
      <c r="A142" s="125" t="s">
        <v>267</v>
      </c>
      <c r="B142" s="53"/>
      <c r="C142" s="99" t="s">
        <v>391</v>
      </c>
      <c r="D142" s="100"/>
      <c r="E142" s="32">
        <f>E143</f>
        <v>1000</v>
      </c>
      <c r="F142" s="32">
        <v>0</v>
      </c>
      <c r="G142" s="102">
        <f>G143</f>
        <v>1000</v>
      </c>
    </row>
    <row r="143" spans="1:7" ht="12.75">
      <c r="A143" s="97" t="s">
        <v>277</v>
      </c>
      <c r="B143" s="98"/>
      <c r="C143" s="99" t="s">
        <v>392</v>
      </c>
      <c r="D143" s="100"/>
      <c r="E143" s="32">
        <v>1000</v>
      </c>
      <c r="F143" s="32">
        <v>0</v>
      </c>
      <c r="G143" s="102">
        <f>E143-F143</f>
        <v>1000</v>
      </c>
    </row>
    <row r="144" spans="1:7" ht="12.75">
      <c r="A144" s="126" t="s">
        <v>393</v>
      </c>
      <c r="B144" s="127" t="s">
        <v>10</v>
      </c>
      <c r="C144" s="124" t="s">
        <v>394</v>
      </c>
      <c r="D144" s="84"/>
      <c r="E144" s="85">
        <f>E150+E154+E163</f>
        <v>696758.22</v>
      </c>
      <c r="F144" s="86">
        <f>F150+F154+F163</f>
        <v>394922.55</v>
      </c>
      <c r="G144" s="96">
        <f>E144-F144</f>
        <v>301835.67</v>
      </c>
    </row>
    <row r="145" spans="1:7" ht="12.75" hidden="1">
      <c r="A145" s="97" t="s">
        <v>242</v>
      </c>
      <c r="B145" s="98" t="s">
        <v>10</v>
      </c>
      <c r="C145" s="99" t="s">
        <v>395</v>
      </c>
      <c r="D145" s="100"/>
      <c r="E145" s="32">
        <f>E150+E155</f>
        <v>438500</v>
      </c>
      <c r="F145" s="101">
        <f>F150</f>
        <v>269334.44</v>
      </c>
      <c r="G145" s="102">
        <f>E145-F145</f>
        <v>169165.56</v>
      </c>
    </row>
    <row r="146" spans="1:7" ht="12.75" hidden="1">
      <c r="A146" s="97"/>
      <c r="B146" s="98"/>
      <c r="C146" s="99"/>
      <c r="D146" s="100"/>
      <c r="E146" s="32"/>
      <c r="F146" s="101"/>
      <c r="G146" s="102"/>
    </row>
    <row r="147" spans="1:7" ht="12.75" hidden="1">
      <c r="A147" s="81" t="s">
        <v>393</v>
      </c>
      <c r="B147" s="98"/>
      <c r="C147" s="83" t="s">
        <v>396</v>
      </c>
      <c r="D147" s="84"/>
      <c r="E147" s="94">
        <f>E148</f>
        <v>0</v>
      </c>
      <c r="F147" s="101"/>
      <c r="G147" s="96">
        <f>G148</f>
        <v>0</v>
      </c>
    </row>
    <row r="148" spans="1:7" ht="12.75" hidden="1">
      <c r="A148" s="97" t="s">
        <v>282</v>
      </c>
      <c r="B148" s="98" t="s">
        <v>10</v>
      </c>
      <c r="C148" s="99" t="s">
        <v>397</v>
      </c>
      <c r="D148" s="100"/>
      <c r="E148" s="32">
        <f>E149</f>
        <v>0</v>
      </c>
      <c r="F148" s="101"/>
      <c r="G148" s="102">
        <f>G149</f>
        <v>0</v>
      </c>
    </row>
    <row r="149" spans="1:7" ht="12.75" hidden="1">
      <c r="A149" s="97" t="s">
        <v>286</v>
      </c>
      <c r="B149" s="98" t="s">
        <v>10</v>
      </c>
      <c r="C149" s="99" t="s">
        <v>398</v>
      </c>
      <c r="D149" s="100"/>
      <c r="E149" s="32"/>
      <c r="F149" s="101"/>
      <c r="G149" s="102">
        <f aca="true" t="shared" si="9" ref="G149:G156">E149-F149</f>
        <v>0</v>
      </c>
    </row>
    <row r="150" spans="1:7" ht="22.5">
      <c r="A150" s="125" t="s">
        <v>244</v>
      </c>
      <c r="B150" s="53" t="s">
        <v>10</v>
      </c>
      <c r="C150" s="83" t="s">
        <v>399</v>
      </c>
      <c r="D150" s="84"/>
      <c r="E150" s="94">
        <f>E151+E153+E152</f>
        <v>438500</v>
      </c>
      <c r="F150" s="95">
        <f>F151+F153+F152</f>
        <v>269334.44</v>
      </c>
      <c r="G150" s="96">
        <f t="shared" si="9"/>
        <v>169165.56</v>
      </c>
    </row>
    <row r="151" spans="1:7" ht="12.75">
      <c r="A151" s="125" t="s">
        <v>246</v>
      </c>
      <c r="B151" s="53" t="s">
        <v>10</v>
      </c>
      <c r="C151" s="99" t="s">
        <v>400</v>
      </c>
      <c r="D151" s="100"/>
      <c r="E151" s="32">
        <v>336789</v>
      </c>
      <c r="F151" s="101">
        <v>206862.11</v>
      </c>
      <c r="G151" s="102">
        <f t="shared" si="9"/>
        <v>129926.89000000001</v>
      </c>
    </row>
    <row r="152" spans="1:7" ht="22.5">
      <c r="A152" s="97" t="s">
        <v>401</v>
      </c>
      <c r="B152" s="121"/>
      <c r="C152" s="99" t="s">
        <v>402</v>
      </c>
      <c r="D152" s="100"/>
      <c r="E152" s="32">
        <v>0</v>
      </c>
      <c r="F152" s="32">
        <v>0</v>
      </c>
      <c r="G152" s="102">
        <f t="shared" si="9"/>
        <v>0</v>
      </c>
    </row>
    <row r="153" spans="1:7" ht="12.75">
      <c r="A153" s="97" t="s">
        <v>248</v>
      </c>
      <c r="B153" s="98" t="s">
        <v>10</v>
      </c>
      <c r="C153" s="99" t="s">
        <v>403</v>
      </c>
      <c r="D153" s="100"/>
      <c r="E153" s="32">
        <v>101711</v>
      </c>
      <c r="F153" s="32">
        <v>62472.33</v>
      </c>
      <c r="G153" s="102">
        <f t="shared" si="9"/>
        <v>39238.67</v>
      </c>
    </row>
    <row r="154" spans="1:7" ht="12.75">
      <c r="A154" s="81" t="s">
        <v>393</v>
      </c>
      <c r="B154" s="98"/>
      <c r="C154" s="83" t="s">
        <v>404</v>
      </c>
      <c r="D154" s="84"/>
      <c r="E154" s="85">
        <f>E155+E158</f>
        <v>58258.22</v>
      </c>
      <c r="F154" s="85">
        <f>F155+F158</f>
        <v>16118.5</v>
      </c>
      <c r="G154" s="96">
        <f t="shared" si="9"/>
        <v>42139.72</v>
      </c>
    </row>
    <row r="155" spans="1:7" ht="12.75">
      <c r="A155" s="97" t="s">
        <v>267</v>
      </c>
      <c r="B155" s="98" t="s">
        <v>10</v>
      </c>
      <c r="C155" s="99" t="s">
        <v>405</v>
      </c>
      <c r="D155" s="100"/>
      <c r="E155" s="110">
        <f>+E156+E157</f>
        <v>0</v>
      </c>
      <c r="F155" s="32">
        <v>0</v>
      </c>
      <c r="G155" s="102">
        <f t="shared" si="9"/>
        <v>0</v>
      </c>
    </row>
    <row r="156" spans="1:7" ht="12.75">
      <c r="A156" s="97" t="s">
        <v>277</v>
      </c>
      <c r="B156" s="98" t="s">
        <v>10</v>
      </c>
      <c r="C156" s="99" t="s">
        <v>406</v>
      </c>
      <c r="D156" s="100"/>
      <c r="E156" s="32">
        <v>0</v>
      </c>
      <c r="F156" s="32">
        <v>0</v>
      </c>
      <c r="G156" s="32">
        <v>0</v>
      </c>
    </row>
    <row r="157" spans="1:7" ht="12.75">
      <c r="A157" s="97" t="s">
        <v>275</v>
      </c>
      <c r="B157" s="98"/>
      <c r="C157" s="99" t="s">
        <v>407</v>
      </c>
      <c r="D157" s="100"/>
      <c r="E157" s="32">
        <v>0</v>
      </c>
      <c r="F157" s="32">
        <v>0</v>
      </c>
      <c r="G157" s="32">
        <f>E157-F157</f>
        <v>0</v>
      </c>
    </row>
    <row r="158" spans="1:7" ht="12.75">
      <c r="A158" s="97" t="s">
        <v>282</v>
      </c>
      <c r="B158" s="98" t="s">
        <v>10</v>
      </c>
      <c r="C158" s="99" t="s">
        <v>408</v>
      </c>
      <c r="D158" s="100"/>
      <c r="E158" s="110">
        <f>E160+E161+E162</f>
        <v>58258.22</v>
      </c>
      <c r="F158" s="110">
        <f>F160+F161+F162</f>
        <v>16118.5</v>
      </c>
      <c r="G158" s="102">
        <f aca="true" t="shared" si="10" ref="G158:G164">E158-F158</f>
        <v>42139.72</v>
      </c>
    </row>
    <row r="159" spans="1:7" ht="12.75" hidden="1">
      <c r="A159" s="97" t="s">
        <v>286</v>
      </c>
      <c r="B159" s="98" t="s">
        <v>10</v>
      </c>
      <c r="C159" s="99" t="s">
        <v>409</v>
      </c>
      <c r="D159" s="100"/>
      <c r="E159" s="32">
        <v>0</v>
      </c>
      <c r="F159" s="32">
        <v>0</v>
      </c>
      <c r="G159" s="102">
        <v>0</v>
      </c>
    </row>
    <row r="160" spans="1:7" ht="12.75">
      <c r="A160" s="97" t="s">
        <v>286</v>
      </c>
      <c r="B160" s="98" t="s">
        <v>10</v>
      </c>
      <c r="C160" s="99" t="s">
        <v>410</v>
      </c>
      <c r="D160" s="100"/>
      <c r="E160" s="32">
        <v>0</v>
      </c>
      <c r="F160" s="32">
        <v>0</v>
      </c>
      <c r="G160" s="102"/>
    </row>
    <row r="161" spans="1:7" ht="12.75">
      <c r="A161" s="97" t="s">
        <v>286</v>
      </c>
      <c r="B161" s="98" t="s">
        <v>10</v>
      </c>
      <c r="C161" s="99" t="s">
        <v>411</v>
      </c>
      <c r="D161" s="100"/>
      <c r="E161" s="32">
        <v>0</v>
      </c>
      <c r="F161" s="32">
        <v>0</v>
      </c>
      <c r="G161" s="102">
        <f t="shared" si="10"/>
        <v>0</v>
      </c>
    </row>
    <row r="162" spans="1:7" ht="12.75">
      <c r="A162" s="97" t="s">
        <v>286</v>
      </c>
      <c r="B162" s="98" t="s">
        <v>10</v>
      </c>
      <c r="C162" s="99" t="s">
        <v>412</v>
      </c>
      <c r="D162" s="100"/>
      <c r="E162" s="32">
        <v>58258.22</v>
      </c>
      <c r="F162" s="32">
        <v>16118.5</v>
      </c>
      <c r="G162" s="102">
        <f t="shared" si="10"/>
        <v>42139.72</v>
      </c>
    </row>
    <row r="163" spans="1:7" ht="12.75">
      <c r="A163" s="81" t="s">
        <v>273</v>
      </c>
      <c r="B163" s="82" t="s">
        <v>10</v>
      </c>
      <c r="C163" s="83" t="s">
        <v>413</v>
      </c>
      <c r="D163" s="84"/>
      <c r="E163" s="85">
        <f>E164</f>
        <v>200000</v>
      </c>
      <c r="F163" s="85">
        <f>F164</f>
        <v>109469.61</v>
      </c>
      <c r="G163" s="96">
        <f t="shared" si="10"/>
        <v>90530.39</v>
      </c>
    </row>
    <row r="164" spans="1:7" ht="12.75">
      <c r="A164" s="97" t="s">
        <v>273</v>
      </c>
      <c r="B164" s="98" t="s">
        <v>10</v>
      </c>
      <c r="C164" s="99" t="s">
        <v>413</v>
      </c>
      <c r="D164" s="100"/>
      <c r="E164" s="32">
        <v>200000</v>
      </c>
      <c r="F164" s="32">
        <v>109469.61</v>
      </c>
      <c r="G164" s="102">
        <f t="shared" si="10"/>
        <v>90530.39</v>
      </c>
    </row>
    <row r="165" spans="1:7" ht="12.75" hidden="1">
      <c r="A165" s="81" t="s">
        <v>393</v>
      </c>
      <c r="B165" s="82" t="s">
        <v>10</v>
      </c>
      <c r="C165" s="83" t="s">
        <v>414</v>
      </c>
      <c r="D165" s="84"/>
      <c r="E165" s="94">
        <v>6000</v>
      </c>
      <c r="F165" s="32">
        <v>0</v>
      </c>
      <c r="G165" s="96">
        <f aca="true" t="shared" si="11" ref="G165:G175">IF(IF(E165="-",0,E165)-IF(F165="-",0,F165)=0,"-",IF(E165="-",0,E165)-IF(F165="-",0,F165))</f>
        <v>6000</v>
      </c>
    </row>
    <row r="166" spans="1:7" ht="12.75" hidden="1">
      <c r="A166" s="97" t="s">
        <v>282</v>
      </c>
      <c r="B166" s="98" t="s">
        <v>10</v>
      </c>
      <c r="C166" s="99" t="s">
        <v>415</v>
      </c>
      <c r="D166" s="100"/>
      <c r="E166" s="32">
        <v>6000</v>
      </c>
      <c r="F166" s="32">
        <v>0</v>
      </c>
      <c r="G166" s="102">
        <f t="shared" si="11"/>
        <v>6000</v>
      </c>
    </row>
    <row r="167" spans="1:7" ht="12.75" hidden="1">
      <c r="A167" s="97" t="s">
        <v>286</v>
      </c>
      <c r="B167" s="98" t="s">
        <v>10</v>
      </c>
      <c r="C167" s="99" t="s">
        <v>416</v>
      </c>
      <c r="D167" s="100"/>
      <c r="E167" s="32">
        <v>6000</v>
      </c>
      <c r="F167" s="32">
        <v>0</v>
      </c>
      <c r="G167" s="102">
        <f t="shared" si="11"/>
        <v>6000</v>
      </c>
    </row>
    <row r="168" spans="1:7" ht="12.75" hidden="1">
      <c r="A168" s="81" t="s">
        <v>393</v>
      </c>
      <c r="B168" s="82" t="s">
        <v>10</v>
      </c>
      <c r="C168" s="83" t="s">
        <v>417</v>
      </c>
      <c r="D168" s="84"/>
      <c r="E168" s="94">
        <v>30102</v>
      </c>
      <c r="F168" s="32">
        <v>0</v>
      </c>
      <c r="G168" s="96">
        <f t="shared" si="11"/>
        <v>30102</v>
      </c>
    </row>
    <row r="169" spans="1:7" ht="12.75" hidden="1">
      <c r="A169" s="97" t="s">
        <v>282</v>
      </c>
      <c r="B169" s="98" t="s">
        <v>10</v>
      </c>
      <c r="C169" s="99" t="s">
        <v>418</v>
      </c>
      <c r="D169" s="100"/>
      <c r="E169" s="32">
        <v>30102</v>
      </c>
      <c r="F169" s="32">
        <v>0</v>
      </c>
      <c r="G169" s="102">
        <f t="shared" si="11"/>
        <v>30102</v>
      </c>
    </row>
    <row r="170" spans="1:7" ht="12.75" hidden="1">
      <c r="A170" s="97" t="s">
        <v>284</v>
      </c>
      <c r="B170" s="98" t="s">
        <v>10</v>
      </c>
      <c r="C170" s="99" t="s">
        <v>419</v>
      </c>
      <c r="D170" s="100"/>
      <c r="E170" s="32">
        <v>30102</v>
      </c>
      <c r="F170" s="32">
        <v>0</v>
      </c>
      <c r="G170" s="102">
        <f t="shared" si="11"/>
        <v>30102</v>
      </c>
    </row>
    <row r="171" spans="1:7" ht="12.75" hidden="1">
      <c r="A171" s="81" t="s">
        <v>420</v>
      </c>
      <c r="B171" s="82" t="s">
        <v>10</v>
      </c>
      <c r="C171" s="83" t="s">
        <v>421</v>
      </c>
      <c r="D171" s="84"/>
      <c r="E171" s="94">
        <v>13030</v>
      </c>
      <c r="F171" s="32">
        <v>0</v>
      </c>
      <c r="G171" s="96">
        <f t="shared" si="11"/>
        <v>13030</v>
      </c>
    </row>
    <row r="172" spans="1:7" ht="12.75" hidden="1">
      <c r="A172" s="97" t="s">
        <v>242</v>
      </c>
      <c r="B172" s="98" t="s">
        <v>10</v>
      </c>
      <c r="C172" s="99" t="s">
        <v>422</v>
      </c>
      <c r="D172" s="100"/>
      <c r="E172" s="32">
        <v>13030</v>
      </c>
      <c r="F172" s="32">
        <v>0</v>
      </c>
      <c r="G172" s="102">
        <f t="shared" si="11"/>
        <v>13030</v>
      </c>
    </row>
    <row r="173" spans="1:7" ht="22.5" hidden="1">
      <c r="A173" s="97" t="s">
        <v>244</v>
      </c>
      <c r="B173" s="98" t="s">
        <v>10</v>
      </c>
      <c r="C173" s="99" t="s">
        <v>423</v>
      </c>
      <c r="D173" s="100"/>
      <c r="E173" s="32">
        <v>13030</v>
      </c>
      <c r="F173" s="32">
        <v>0</v>
      </c>
      <c r="G173" s="102">
        <f t="shared" si="11"/>
        <v>13030</v>
      </c>
    </row>
    <row r="174" spans="1:7" ht="12.75" hidden="1">
      <c r="A174" s="97" t="s">
        <v>246</v>
      </c>
      <c r="B174" s="98" t="s">
        <v>10</v>
      </c>
      <c r="C174" s="99" t="s">
        <v>424</v>
      </c>
      <c r="D174" s="100"/>
      <c r="E174" s="32">
        <v>10007.68</v>
      </c>
      <c r="F174" s="32">
        <v>0</v>
      </c>
      <c r="G174" s="102">
        <f t="shared" si="11"/>
        <v>10007.68</v>
      </c>
    </row>
    <row r="175" spans="1:7" ht="12.75" hidden="1">
      <c r="A175" s="97" t="s">
        <v>248</v>
      </c>
      <c r="B175" s="98" t="s">
        <v>10</v>
      </c>
      <c r="C175" s="99" t="s">
        <v>425</v>
      </c>
      <c r="D175" s="100"/>
      <c r="E175" s="32">
        <v>3022.32</v>
      </c>
      <c r="F175" s="32">
        <v>0</v>
      </c>
      <c r="G175" s="102">
        <f t="shared" si="11"/>
        <v>3022.32</v>
      </c>
    </row>
    <row r="176" spans="1:7" ht="22.5" hidden="1">
      <c r="A176" s="97" t="s">
        <v>426</v>
      </c>
      <c r="B176" s="98"/>
      <c r="C176" s="83" t="s">
        <v>427</v>
      </c>
      <c r="D176" s="84"/>
      <c r="E176" s="94">
        <f>E177</f>
        <v>0</v>
      </c>
      <c r="F176" s="32">
        <v>0</v>
      </c>
      <c r="G176" s="96">
        <f>E176-F176</f>
        <v>0</v>
      </c>
    </row>
    <row r="177" spans="1:7" ht="12.75" hidden="1">
      <c r="A177" s="97" t="s">
        <v>428</v>
      </c>
      <c r="B177" s="98"/>
      <c r="C177" s="99" t="s">
        <v>429</v>
      </c>
      <c r="D177" s="100"/>
      <c r="E177" s="32"/>
      <c r="F177" s="32">
        <v>0</v>
      </c>
      <c r="G177" s="102"/>
    </row>
    <row r="178" spans="1:7" ht="12.75">
      <c r="A178" s="126" t="s">
        <v>393</v>
      </c>
      <c r="B178" s="53"/>
      <c r="C178" s="128" t="s">
        <v>430</v>
      </c>
      <c r="D178" s="84"/>
      <c r="E178" s="94">
        <f>E179+E181</f>
        <v>8000</v>
      </c>
      <c r="F178" s="94">
        <f>F179</f>
        <v>8000</v>
      </c>
      <c r="G178" s="94">
        <v>0</v>
      </c>
    </row>
    <row r="179" spans="1:7" ht="12.75">
      <c r="A179" s="125" t="s">
        <v>277</v>
      </c>
      <c r="B179" s="127"/>
      <c r="C179" s="99" t="s">
        <v>431</v>
      </c>
      <c r="D179" s="100"/>
      <c r="E179" s="32">
        <f>E180</f>
        <v>8000</v>
      </c>
      <c r="F179" s="32">
        <f>F180</f>
        <v>8000</v>
      </c>
      <c r="G179" s="32">
        <v>0</v>
      </c>
    </row>
    <row r="180" spans="1:7" ht="12.75">
      <c r="A180" s="97" t="s">
        <v>277</v>
      </c>
      <c r="B180" s="98"/>
      <c r="C180" s="99" t="s">
        <v>432</v>
      </c>
      <c r="D180" s="100"/>
      <c r="E180" s="32">
        <v>8000</v>
      </c>
      <c r="F180" s="32">
        <v>8000</v>
      </c>
      <c r="G180" s="32">
        <v>0</v>
      </c>
    </row>
    <row r="181" spans="1:7" ht="12.75" hidden="1">
      <c r="A181" s="97" t="s">
        <v>282</v>
      </c>
      <c r="B181" s="98"/>
      <c r="C181" s="99" t="s">
        <v>433</v>
      </c>
      <c r="D181" s="100"/>
      <c r="E181" s="32"/>
      <c r="F181" s="101">
        <f>F182</f>
        <v>0</v>
      </c>
      <c r="G181" s="102"/>
    </row>
    <row r="182" spans="1:7" ht="12.75" hidden="1">
      <c r="A182" s="97" t="s">
        <v>286</v>
      </c>
      <c r="B182" s="98"/>
      <c r="C182" s="99" t="s">
        <v>434</v>
      </c>
      <c r="D182" s="100"/>
      <c r="E182" s="32"/>
      <c r="F182" s="101"/>
      <c r="G182" s="102"/>
    </row>
    <row r="183" spans="1:7" ht="12.75" hidden="1">
      <c r="A183" s="97" t="s">
        <v>279</v>
      </c>
      <c r="B183" s="98"/>
      <c r="C183" s="83" t="s">
        <v>435</v>
      </c>
      <c r="D183" s="84"/>
      <c r="E183" s="94">
        <f>E184</f>
        <v>0</v>
      </c>
      <c r="F183" s="95">
        <f>F184</f>
        <v>0</v>
      </c>
      <c r="G183" s="96">
        <f>E183-F183</f>
        <v>0</v>
      </c>
    </row>
    <row r="184" spans="1:7" ht="12.75" hidden="1">
      <c r="A184" s="97" t="s">
        <v>277</v>
      </c>
      <c r="B184" s="98"/>
      <c r="C184" s="99" t="s">
        <v>435</v>
      </c>
      <c r="D184" s="100"/>
      <c r="E184" s="32">
        <v>0</v>
      </c>
      <c r="F184" s="101">
        <v>0</v>
      </c>
      <c r="G184" s="102">
        <f>E184-F184</f>
        <v>0</v>
      </c>
    </row>
    <row r="185" spans="1:7" ht="12.75">
      <c r="A185" s="97" t="s">
        <v>279</v>
      </c>
      <c r="B185" s="98"/>
      <c r="C185" s="83" t="s">
        <v>436</v>
      </c>
      <c r="D185" s="84"/>
      <c r="E185" s="94">
        <f>E186</f>
        <v>2000</v>
      </c>
      <c r="F185" s="94">
        <f>F186</f>
        <v>467.86</v>
      </c>
      <c r="G185" s="96">
        <f aca="true" t="shared" si="12" ref="G185:G193">E185-F185</f>
        <v>1532.1399999999999</v>
      </c>
    </row>
    <row r="186" spans="1:7" ht="12.75">
      <c r="A186" s="97" t="s">
        <v>277</v>
      </c>
      <c r="B186" s="98"/>
      <c r="C186" s="99" t="s">
        <v>437</v>
      </c>
      <c r="D186" s="100"/>
      <c r="E186" s="32">
        <v>2000</v>
      </c>
      <c r="F186" s="32">
        <v>467.86</v>
      </c>
      <c r="G186" s="102">
        <f t="shared" si="12"/>
        <v>1532.1399999999999</v>
      </c>
    </row>
    <row r="187" spans="1:7" ht="12.75" hidden="1">
      <c r="A187" s="81" t="s">
        <v>438</v>
      </c>
      <c r="B187" s="98"/>
      <c r="C187" s="83" t="s">
        <v>439</v>
      </c>
      <c r="D187" s="84"/>
      <c r="E187" s="94">
        <f>E188</f>
        <v>0</v>
      </c>
      <c r="F187" s="32">
        <v>0</v>
      </c>
      <c r="G187" s="96">
        <f t="shared" si="12"/>
        <v>0</v>
      </c>
    </row>
    <row r="188" spans="1:7" ht="12.75" hidden="1">
      <c r="A188" s="97" t="s">
        <v>242</v>
      </c>
      <c r="B188" s="98"/>
      <c r="C188" s="99" t="s">
        <v>440</v>
      </c>
      <c r="D188" s="100"/>
      <c r="E188" s="32">
        <f>E189</f>
        <v>0</v>
      </c>
      <c r="F188" s="32">
        <v>0</v>
      </c>
      <c r="G188" s="102">
        <f t="shared" si="12"/>
        <v>0</v>
      </c>
    </row>
    <row r="189" spans="1:7" ht="12.75" hidden="1">
      <c r="A189" s="97" t="s">
        <v>267</v>
      </c>
      <c r="B189" s="98"/>
      <c r="C189" s="99" t="s">
        <v>441</v>
      </c>
      <c r="D189" s="100"/>
      <c r="E189" s="32">
        <f>E190</f>
        <v>0</v>
      </c>
      <c r="F189" s="32">
        <v>0</v>
      </c>
      <c r="G189" s="102">
        <f t="shared" si="12"/>
        <v>0</v>
      </c>
    </row>
    <row r="190" spans="1:7" ht="12.75" hidden="1">
      <c r="A190" s="97" t="s">
        <v>275</v>
      </c>
      <c r="B190" s="98"/>
      <c r="C190" s="99" t="s">
        <v>442</v>
      </c>
      <c r="D190" s="100"/>
      <c r="E190" s="32">
        <v>0</v>
      </c>
      <c r="F190" s="32">
        <v>0</v>
      </c>
      <c r="G190" s="102">
        <f t="shared" si="12"/>
        <v>0</v>
      </c>
    </row>
    <row r="191" spans="1:7" ht="12.75">
      <c r="A191" s="81" t="s">
        <v>393</v>
      </c>
      <c r="B191" s="82"/>
      <c r="C191" s="129" t="s">
        <v>443</v>
      </c>
      <c r="D191" s="130"/>
      <c r="E191" s="131">
        <f>E193</f>
        <v>3357.71</v>
      </c>
      <c r="F191" s="85">
        <f>F192</f>
        <v>0</v>
      </c>
      <c r="G191" s="87">
        <f t="shared" si="12"/>
        <v>3357.71</v>
      </c>
    </row>
    <row r="192" spans="1:7" ht="12.75">
      <c r="A192" s="97" t="s">
        <v>277</v>
      </c>
      <c r="B192" s="98"/>
      <c r="C192" s="132" t="s">
        <v>444</v>
      </c>
      <c r="D192" s="133"/>
      <c r="E192" s="110">
        <v>0</v>
      </c>
      <c r="F192" s="110">
        <f>F193</f>
        <v>0</v>
      </c>
      <c r="G192" s="110">
        <v>0</v>
      </c>
    </row>
    <row r="193" spans="1:7" ht="12.75">
      <c r="A193" s="97" t="s">
        <v>242</v>
      </c>
      <c r="B193" s="98"/>
      <c r="C193" s="132" t="s">
        <v>445</v>
      </c>
      <c r="D193" s="133"/>
      <c r="E193" s="110">
        <f>E194</f>
        <v>3357.71</v>
      </c>
      <c r="F193" s="110">
        <f>F194</f>
        <v>0</v>
      </c>
      <c r="G193" s="112">
        <f>E193-F193</f>
        <v>3357.71</v>
      </c>
    </row>
    <row r="194" spans="1:7" ht="12.75">
      <c r="A194" s="97" t="s">
        <v>267</v>
      </c>
      <c r="B194" s="98"/>
      <c r="C194" s="132" t="s">
        <v>446</v>
      </c>
      <c r="D194" s="133"/>
      <c r="E194" s="110">
        <f>E195</f>
        <v>3357.71</v>
      </c>
      <c r="F194" s="110">
        <f>F195</f>
        <v>0</v>
      </c>
      <c r="G194" s="112">
        <f>E194-F194</f>
        <v>3357.71</v>
      </c>
    </row>
    <row r="195" spans="1:7" ht="12.75">
      <c r="A195" s="97" t="s">
        <v>277</v>
      </c>
      <c r="B195" s="98"/>
      <c r="C195" s="132" t="s">
        <v>447</v>
      </c>
      <c r="D195" s="133"/>
      <c r="E195" s="110">
        <v>3357.71</v>
      </c>
      <c r="F195" s="110">
        <v>0</v>
      </c>
      <c r="G195" s="112">
        <f>E195-F195</f>
        <v>3357.71</v>
      </c>
    </row>
    <row r="196" spans="1:7" ht="12.75">
      <c r="A196" s="81" t="s">
        <v>393</v>
      </c>
      <c r="B196" s="82"/>
      <c r="C196" s="129" t="s">
        <v>448</v>
      </c>
      <c r="D196" s="130"/>
      <c r="E196" s="85">
        <f>E199</f>
        <v>4971.07</v>
      </c>
      <c r="F196" s="85">
        <f>F197</f>
        <v>0</v>
      </c>
      <c r="G196" s="87">
        <f>E196-F196</f>
        <v>4971.07</v>
      </c>
    </row>
    <row r="197" spans="1:7" ht="12.75">
      <c r="A197" s="97" t="s">
        <v>277</v>
      </c>
      <c r="B197" s="98"/>
      <c r="C197" s="132" t="s">
        <v>449</v>
      </c>
      <c r="D197" s="133"/>
      <c r="E197" s="110">
        <f aca="true" t="shared" si="13" ref="E197:G197">E198</f>
        <v>0</v>
      </c>
      <c r="F197" s="110">
        <f t="shared" si="13"/>
        <v>0</v>
      </c>
      <c r="G197" s="110">
        <f t="shared" si="13"/>
        <v>0</v>
      </c>
    </row>
    <row r="198" spans="1:7" ht="12.75">
      <c r="A198" s="97" t="s">
        <v>242</v>
      </c>
      <c r="B198" s="98"/>
      <c r="C198" s="132" t="s">
        <v>448</v>
      </c>
      <c r="D198" s="133"/>
      <c r="E198" s="110">
        <v>0</v>
      </c>
      <c r="F198" s="110">
        <f>F199</f>
        <v>0</v>
      </c>
      <c r="G198" s="110">
        <f>E198-F198</f>
        <v>0</v>
      </c>
    </row>
    <row r="199" spans="1:7" ht="12.75">
      <c r="A199" s="97" t="s">
        <v>267</v>
      </c>
      <c r="B199" s="98"/>
      <c r="C199" s="132" t="s">
        <v>450</v>
      </c>
      <c r="D199" s="133"/>
      <c r="E199" s="110">
        <f>E200</f>
        <v>4971.07</v>
      </c>
      <c r="F199" s="110">
        <f>F200</f>
        <v>0</v>
      </c>
      <c r="G199" s="112">
        <f>E199-F199</f>
        <v>4971.07</v>
      </c>
    </row>
    <row r="200" spans="1:7" ht="12.75">
      <c r="A200" s="97" t="s">
        <v>277</v>
      </c>
      <c r="B200" s="98"/>
      <c r="C200" s="132" t="s">
        <v>451</v>
      </c>
      <c r="D200" s="133"/>
      <c r="E200" s="110">
        <v>4971.07</v>
      </c>
      <c r="F200" s="110">
        <v>0</v>
      </c>
      <c r="G200" s="112">
        <f>E200-F200</f>
        <v>4971.07</v>
      </c>
    </row>
    <row r="201" spans="1:7" ht="12.75">
      <c r="A201" s="81" t="s">
        <v>452</v>
      </c>
      <c r="B201" s="82"/>
      <c r="C201" s="129" t="s">
        <v>453</v>
      </c>
      <c r="D201" s="130"/>
      <c r="E201" s="94">
        <f>E202</f>
        <v>100000</v>
      </c>
      <c r="F201" s="94">
        <f>F202</f>
        <v>15178.95</v>
      </c>
      <c r="G201" s="96">
        <f>G202</f>
        <v>84821.05</v>
      </c>
    </row>
    <row r="202" spans="1:7" ht="12.75">
      <c r="A202" s="97" t="s">
        <v>242</v>
      </c>
      <c r="B202" s="98"/>
      <c r="C202" s="132" t="s">
        <v>453</v>
      </c>
      <c r="D202" s="133"/>
      <c r="E202" s="32">
        <f>E203</f>
        <v>100000</v>
      </c>
      <c r="F202" s="32">
        <f>F203</f>
        <v>15178.95</v>
      </c>
      <c r="G202" s="102">
        <f>G203</f>
        <v>84821.05</v>
      </c>
    </row>
    <row r="203" spans="1:7" ht="12.75">
      <c r="A203" s="97" t="s">
        <v>267</v>
      </c>
      <c r="B203" s="98"/>
      <c r="C203" s="132" t="s">
        <v>454</v>
      </c>
      <c r="D203" s="133"/>
      <c r="E203" s="32">
        <f>E204</f>
        <v>100000</v>
      </c>
      <c r="F203" s="32">
        <f>F204</f>
        <v>15178.95</v>
      </c>
      <c r="G203" s="102">
        <f>G204</f>
        <v>84821.05</v>
      </c>
    </row>
    <row r="204" spans="1:7" ht="12.75">
      <c r="A204" s="97" t="s">
        <v>286</v>
      </c>
      <c r="B204" s="98"/>
      <c r="C204" s="132" t="s">
        <v>455</v>
      </c>
      <c r="D204" s="133"/>
      <c r="E204" s="32">
        <v>100000</v>
      </c>
      <c r="F204" s="32">
        <v>15178.95</v>
      </c>
      <c r="G204" s="102">
        <f aca="true" t="shared" si="14" ref="G204:G209">E204-F204</f>
        <v>84821.05</v>
      </c>
    </row>
    <row r="205" spans="1:7" ht="12.75">
      <c r="A205" s="81" t="s">
        <v>456</v>
      </c>
      <c r="B205" s="82"/>
      <c r="C205" s="83" t="s">
        <v>457</v>
      </c>
      <c r="D205" s="84"/>
      <c r="E205" s="94">
        <v>72000</v>
      </c>
      <c r="F205" s="95">
        <v>36000</v>
      </c>
      <c r="G205" s="96">
        <f t="shared" si="14"/>
        <v>36000</v>
      </c>
    </row>
    <row r="206" spans="1:7" ht="15" customHeight="1">
      <c r="A206" s="81" t="s">
        <v>458</v>
      </c>
      <c r="B206" s="82" t="s">
        <v>10</v>
      </c>
      <c r="C206" s="83" t="s">
        <v>459</v>
      </c>
      <c r="D206" s="84"/>
      <c r="E206" s="94">
        <f>E207</f>
        <v>351988</v>
      </c>
      <c r="F206" s="94">
        <f>F207</f>
        <v>175990</v>
      </c>
      <c r="G206" s="96">
        <f t="shared" si="14"/>
        <v>175998</v>
      </c>
    </row>
    <row r="207" spans="1:7" ht="12.75">
      <c r="A207" s="97" t="s">
        <v>242</v>
      </c>
      <c r="B207" s="98" t="s">
        <v>10</v>
      </c>
      <c r="C207" s="99" t="s">
        <v>460</v>
      </c>
      <c r="D207" s="100"/>
      <c r="E207" s="32">
        <f>E209</f>
        <v>351988</v>
      </c>
      <c r="F207" s="32">
        <f>F209</f>
        <v>175990</v>
      </c>
      <c r="G207" s="102">
        <f t="shared" si="14"/>
        <v>175998</v>
      </c>
    </row>
    <row r="208" spans="1:7" ht="12.75" hidden="1">
      <c r="A208" s="97" t="s">
        <v>461</v>
      </c>
      <c r="B208" s="98" t="s">
        <v>10</v>
      </c>
      <c r="C208" s="99" t="s">
        <v>462</v>
      </c>
      <c r="D208" s="100"/>
      <c r="E208" s="32" t="e">
        <f>#REF!</f>
        <v>#REF!</v>
      </c>
      <c r="F208" s="32">
        <v>0</v>
      </c>
      <c r="G208" s="102" t="e">
        <f>#REF!</f>
        <v>#REF!</v>
      </c>
    </row>
    <row r="209" spans="1:7" ht="15" customHeight="1">
      <c r="A209" s="97" t="s">
        <v>463</v>
      </c>
      <c r="B209" s="98" t="s">
        <v>10</v>
      </c>
      <c r="C209" s="99" t="s">
        <v>464</v>
      </c>
      <c r="D209" s="100"/>
      <c r="E209" s="32">
        <v>351988</v>
      </c>
      <c r="F209" s="32">
        <v>175990</v>
      </c>
      <c r="G209" s="102">
        <f t="shared" si="14"/>
        <v>175998</v>
      </c>
    </row>
    <row r="210" spans="1:7" ht="9" customHeight="1">
      <c r="A210" s="134"/>
      <c r="B210" s="135"/>
      <c r="C210" s="136"/>
      <c r="D210" s="136"/>
      <c r="E210" s="137"/>
      <c r="F210" s="137"/>
      <c r="G210" s="137"/>
    </row>
    <row r="211" spans="1:7" ht="13.5" customHeight="1">
      <c r="A211" s="138" t="s">
        <v>465</v>
      </c>
      <c r="B211" s="139" t="s">
        <v>466</v>
      </c>
      <c r="C211" s="140" t="s">
        <v>467</v>
      </c>
      <c r="D211" s="141"/>
      <c r="E211" s="142">
        <f>Доходы!E19-Расходы!E13</f>
        <v>-654416.21</v>
      </c>
      <c r="F211" s="142">
        <f>Доходы!G19-Расходы!F13</f>
        <v>-244689.29999999935</v>
      </c>
      <c r="G211" s="143" t="s">
        <v>468</v>
      </c>
    </row>
    <row r="212" spans="3:7" ht="12.75">
      <c r="C212" s="144"/>
      <c r="D212" s="144"/>
      <c r="E212" s="144"/>
      <c r="F212" s="144"/>
      <c r="G212" s="144"/>
    </row>
  </sheetData>
  <sheetProtection/>
  <mergeCells count="187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40:D140"/>
    <mergeCell ref="C141:D141"/>
    <mergeCell ref="C142:D142"/>
    <mergeCell ref="C143:D143"/>
    <mergeCell ref="C144:D144"/>
    <mergeCell ref="C145:D145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7:D177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1:D211"/>
    <mergeCell ref="A4:A11"/>
    <mergeCell ref="B4:B11"/>
    <mergeCell ref="E4:E11"/>
    <mergeCell ref="F4:F9"/>
    <mergeCell ref="G4:G9"/>
    <mergeCell ref="C4:D11"/>
  </mergeCells>
  <conditionalFormatting sqref="F23:G23">
    <cfRule type="cellIs" priority="8" dxfId="0" operator="equal" stopIfTrue="1">
      <formula>0</formula>
    </cfRule>
  </conditionalFormatting>
  <conditionalFormatting sqref="G60">
    <cfRule type="cellIs" priority="6" dxfId="0" operator="equal" stopIfTrue="1">
      <formula>0</formula>
    </cfRule>
  </conditionalFormatting>
  <conditionalFormatting sqref="G61">
    <cfRule type="cellIs" priority="7" dxfId="0" operator="equal" stopIfTrue="1">
      <formula>0</formula>
    </cfRule>
  </conditionalFormatting>
  <conditionalFormatting sqref="G116">
    <cfRule type="cellIs" priority="1" dxfId="0" operator="equal" stopIfTrue="1">
      <formula>0</formula>
    </cfRule>
  </conditionalFormatting>
  <conditionalFormatting sqref="G123">
    <cfRule type="cellIs" priority="10" dxfId="0" operator="equal" stopIfTrue="1">
      <formula>0</formula>
    </cfRule>
  </conditionalFormatting>
  <conditionalFormatting sqref="G143">
    <cfRule type="cellIs" priority="15" dxfId="0" operator="equal" stopIfTrue="1">
      <formula>0</formula>
    </cfRule>
  </conditionalFormatting>
  <conditionalFormatting sqref="G162">
    <cfRule type="cellIs" priority="4" dxfId="0" operator="equal" stopIfTrue="1">
      <formula>0</formula>
    </cfRule>
  </conditionalFormatting>
  <conditionalFormatting sqref="G163">
    <cfRule type="cellIs" priority="2" dxfId="0" operator="equal" stopIfTrue="1">
      <formula>0</formula>
    </cfRule>
  </conditionalFormatting>
  <conditionalFormatting sqref="G164">
    <cfRule type="cellIs" priority="3" dxfId="0" operator="equal" stopIfTrue="1">
      <formula>0</formula>
    </cfRule>
  </conditionalFormatting>
  <conditionalFormatting sqref="G209">
    <cfRule type="cellIs" priority="9" dxfId="0" operator="equal" stopIfTrue="1">
      <formula>0</formula>
    </cfRule>
  </conditionalFormatting>
  <conditionalFormatting sqref="F13:G13 F15:G22 F24:G26 G27:G59 G62:G66 F42 F38:F40 F30:F33 F70:G70 G95:G111 F71:F73 G71:G79 G83:G89 G117:G122 G124:G142 F181:G184 G158:G161 G185:G191 G193:G196 G199:G204 G152:G155 G165:G177 F205:G205 G206:G208 F211:G211 F144:G151">
    <cfRule type="cellIs" priority="20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workbookViewId="0" topLeftCell="A1">
      <selection activeCell="E19" sqref="E19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469</v>
      </c>
      <c r="B1" s="2"/>
      <c r="C1" s="2"/>
      <c r="D1" s="2"/>
      <c r="E1" s="2"/>
      <c r="F1" s="2"/>
    </row>
    <row r="2" spans="1:6" ht="12.75" customHeight="1">
      <c r="A2" s="3" t="s">
        <v>470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6"/>
      <c r="E3" s="6"/>
      <c r="F3" s="7"/>
    </row>
    <row r="4" spans="1:6" ht="13.5" customHeight="1">
      <c r="A4" s="8" t="s">
        <v>26</v>
      </c>
      <c r="B4" s="9" t="s">
        <v>27</v>
      </c>
      <c r="C4" s="10" t="s">
        <v>471</v>
      </c>
      <c r="D4" s="11" t="s">
        <v>29</v>
      </c>
      <c r="E4" s="11" t="s">
        <v>30</v>
      </c>
      <c r="F4" s="12" t="s">
        <v>31</v>
      </c>
    </row>
    <row r="5" spans="1:6" ht="4.5" customHeight="1">
      <c r="A5" s="13"/>
      <c r="B5" s="14"/>
      <c r="C5" s="15"/>
      <c r="D5" s="16"/>
      <c r="E5" s="16"/>
      <c r="F5" s="17"/>
    </row>
    <row r="6" spans="1:6" ht="6" customHeight="1">
      <c r="A6" s="13"/>
      <c r="B6" s="14"/>
      <c r="C6" s="15"/>
      <c r="D6" s="16"/>
      <c r="E6" s="16"/>
      <c r="F6" s="17"/>
    </row>
    <row r="7" spans="1:6" ht="4.5" customHeight="1">
      <c r="A7" s="13"/>
      <c r="B7" s="14"/>
      <c r="C7" s="15"/>
      <c r="D7" s="16"/>
      <c r="E7" s="16"/>
      <c r="F7" s="17"/>
    </row>
    <row r="8" spans="1:6" ht="6" customHeight="1">
      <c r="A8" s="13"/>
      <c r="B8" s="14"/>
      <c r="C8" s="15"/>
      <c r="D8" s="16"/>
      <c r="E8" s="16"/>
      <c r="F8" s="17"/>
    </row>
    <row r="9" spans="1:6" ht="6" customHeight="1">
      <c r="A9" s="13"/>
      <c r="B9" s="14"/>
      <c r="C9" s="15"/>
      <c r="D9" s="16"/>
      <c r="E9" s="16"/>
      <c r="F9" s="17"/>
    </row>
    <row r="10" spans="1:6" ht="18" customHeight="1">
      <c r="A10" s="18"/>
      <c r="B10" s="19"/>
      <c r="C10" s="20"/>
      <c r="D10" s="21"/>
      <c r="E10" s="21"/>
      <c r="F10" s="22"/>
    </row>
    <row r="11" spans="1:6" ht="13.5" customHeight="1">
      <c r="A11" s="23">
        <v>1</v>
      </c>
      <c r="B11" s="24">
        <v>2</v>
      </c>
      <c r="C11" s="25">
        <v>3</v>
      </c>
      <c r="D11" s="26" t="s">
        <v>32</v>
      </c>
      <c r="E11" s="27" t="s">
        <v>16</v>
      </c>
      <c r="F11" s="28" t="s">
        <v>33</v>
      </c>
    </row>
    <row r="12" spans="1:6" ht="25.5">
      <c r="A12" s="29" t="s">
        <v>472</v>
      </c>
      <c r="B12" s="30" t="s">
        <v>473</v>
      </c>
      <c r="C12" s="31" t="s">
        <v>474</v>
      </c>
      <c r="D12" s="32" t="s">
        <v>130</v>
      </c>
      <c r="E12" s="33">
        <f>E15+E16</f>
        <v>244689.30000000028</v>
      </c>
      <c r="F12" s="34" t="s">
        <v>130</v>
      </c>
    </row>
    <row r="13" spans="1:6" ht="12.75">
      <c r="A13" s="35" t="s">
        <v>475</v>
      </c>
      <c r="B13" s="36" t="s">
        <v>476</v>
      </c>
      <c r="C13" s="37"/>
      <c r="D13" s="38"/>
      <c r="E13" s="38">
        <v>7317.82</v>
      </c>
      <c r="F13" s="39"/>
    </row>
    <row r="14" spans="1:6" ht="12.75">
      <c r="A14" s="35" t="s">
        <v>477</v>
      </c>
      <c r="B14" s="36" t="s">
        <v>478</v>
      </c>
      <c r="C14" s="37" t="s">
        <v>479</v>
      </c>
      <c r="D14" s="40">
        <f>D16+D15</f>
        <v>654416.21</v>
      </c>
      <c r="E14" s="38"/>
      <c r="F14" s="39" t="s">
        <v>468</v>
      </c>
    </row>
    <row r="15" spans="1:6" ht="25.5">
      <c r="A15" s="35" t="s">
        <v>480</v>
      </c>
      <c r="B15" s="36" t="s">
        <v>478</v>
      </c>
      <c r="C15" s="37" t="s">
        <v>481</v>
      </c>
      <c r="D15" s="38">
        <v>-6713469</v>
      </c>
      <c r="E15" s="41">
        <v>-3548966.4</v>
      </c>
      <c r="F15" s="39" t="s">
        <v>468</v>
      </c>
    </row>
    <row r="16" spans="1:6" ht="63.75">
      <c r="A16" s="42" t="s">
        <v>482</v>
      </c>
      <c r="B16" s="43" t="s">
        <v>478</v>
      </c>
      <c r="C16" s="44" t="s">
        <v>483</v>
      </c>
      <c r="D16" s="45">
        <v>7367885.21</v>
      </c>
      <c r="E16" s="45">
        <v>3793655.7</v>
      </c>
      <c r="F16" s="46" t="s">
        <v>468</v>
      </c>
    </row>
    <row r="17" spans="1:6" ht="12.75">
      <c r="A17" s="47"/>
      <c r="B17" s="48"/>
      <c r="C17" s="49"/>
      <c r="D17" s="50"/>
      <c r="E17" s="50"/>
      <c r="F17" s="39"/>
    </row>
    <row r="18" spans="1:6" ht="12.75">
      <c r="A18" s="51"/>
      <c r="B18" s="52"/>
      <c r="C18" s="53"/>
      <c r="D18" s="54"/>
      <c r="E18" s="54"/>
      <c r="F18" s="34"/>
    </row>
    <row r="19" spans="1:6" ht="12.75">
      <c r="A19" s="51"/>
      <c r="B19" s="52"/>
      <c r="C19" s="53"/>
      <c r="D19" s="54"/>
      <c r="E19" s="54"/>
      <c r="F19" s="34"/>
    </row>
    <row r="20" spans="1:6" ht="12.75">
      <c r="A20" s="51"/>
      <c r="B20" s="52"/>
      <c r="C20" s="53"/>
      <c r="D20" s="54"/>
      <c r="E20" s="54"/>
      <c r="F20" s="34"/>
    </row>
    <row r="21" spans="1:6" ht="12.75">
      <c r="A21" s="51"/>
      <c r="B21" s="52"/>
      <c r="C21" s="53"/>
      <c r="D21" s="54"/>
      <c r="E21" s="54"/>
      <c r="F21" s="34"/>
    </row>
    <row r="22" spans="1:6" ht="12.75">
      <c r="A22" s="51"/>
      <c r="B22" s="52"/>
      <c r="C22" s="53"/>
      <c r="D22" s="54"/>
      <c r="E22" s="54"/>
      <c r="F22" s="34"/>
    </row>
    <row r="23" spans="1:6" ht="13.5">
      <c r="A23" s="51"/>
      <c r="B23" s="52"/>
      <c r="C23" s="53"/>
      <c r="D23" s="54"/>
      <c r="E23" s="54"/>
      <c r="F23" s="34"/>
    </row>
    <row r="24" spans="1:6" ht="12.75" customHeight="1">
      <c r="A24" s="55"/>
      <c r="B24" s="56"/>
      <c r="C24" s="57"/>
      <c r="D24" s="58"/>
      <c r="E24" s="58"/>
      <c r="F24" s="59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60"/>
      <c r="B26" s="60"/>
      <c r="C26" s="60"/>
      <c r="D26" s="60"/>
      <c r="E26" s="60"/>
      <c r="F26" s="60"/>
    </row>
    <row r="27" spans="1:6" ht="32.25" customHeight="1">
      <c r="A27" s="61" t="s">
        <v>484</v>
      </c>
      <c r="B27" s="62"/>
      <c r="C27" s="62"/>
      <c r="D27" s="62"/>
      <c r="E27" s="61" t="s">
        <v>485</v>
      </c>
      <c r="F27" s="60"/>
    </row>
    <row r="28" spans="1:6" ht="12.75" customHeight="1">
      <c r="A28" s="62"/>
      <c r="B28" s="62"/>
      <c r="C28" s="62"/>
      <c r="D28" s="62"/>
      <c r="E28" s="62"/>
      <c r="F28" s="60"/>
    </row>
    <row r="29" spans="1:6" ht="9.75" customHeight="1">
      <c r="A29" s="61" t="s">
        <v>486</v>
      </c>
      <c r="B29" s="62"/>
      <c r="C29" s="62"/>
      <c r="D29" s="62"/>
      <c r="E29" s="61" t="s">
        <v>487</v>
      </c>
      <c r="F29" s="60"/>
    </row>
    <row r="30" spans="1:6" ht="9.75" customHeight="1">
      <c r="A30" s="62"/>
      <c r="B30" s="62"/>
      <c r="C30" s="62"/>
      <c r="D30" s="62"/>
      <c r="E30" s="62"/>
      <c r="F30" s="60"/>
    </row>
    <row r="33" ht="23.25" customHeight="1"/>
  </sheetData>
  <sheetProtection/>
  <mergeCells count="1">
    <mergeCell ref="A1:F1"/>
  </mergeCells>
  <conditionalFormatting sqref="E12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488</v>
      </c>
      <c r="B1" s="1" t="s">
        <v>16</v>
      </c>
    </row>
    <row r="2" spans="1:2" ht="12.75">
      <c r="A2" t="s">
        <v>489</v>
      </c>
      <c r="B2" s="1" t="s">
        <v>490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2021-07-05T08:47:33Z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1049-11.2.0.10176</vt:lpwstr>
  </property>
</Properties>
</file>