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600" windowHeight="9840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'Источники'!$A$33</definedName>
    <definedName name="APPT" localSheetId="1">'Расходы'!$A$21</definedName>
    <definedName name="EXPORT_SRC_CODE">'ExportParams'!$B$2</definedName>
    <definedName name="EXPORT_SRC_KIND">'ExportParams'!$B$1</definedName>
    <definedName name="FILE_NAME" localSheetId="0">'Доходы'!$J$3</definedName>
    <definedName name="FILE_NAME">#REF!</definedName>
    <definedName name="FIO" localSheetId="0">'Доходы'!$E$24</definedName>
    <definedName name="FIO" localSheetId="2">'Источники'!#REF!</definedName>
    <definedName name="FIO" localSheetId="1">'Расходы'!$E$21</definedName>
    <definedName name="FORM_CODE" localSheetId="0">'Доходы'!$J$5</definedName>
    <definedName name="FORM_CODE">#REF!</definedName>
    <definedName name="PARAMS" localSheetId="0">'Доходы'!$J$1</definedName>
    <definedName name="PARAMS">#REF!</definedName>
    <definedName name="PERIOD" localSheetId="0">'Доходы'!$J$6</definedName>
    <definedName name="PERIOD">#REF!</definedName>
    <definedName name="RANGE_NAMES" localSheetId="0">'Доходы'!$J$9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'Доходы'!$J$4</definedName>
    <definedName name="REG_DATE">#REF!</definedName>
    <definedName name="REND_1" localSheetId="0">'Доходы'!$A$134</definedName>
    <definedName name="REND_1" localSheetId="2">'Источники'!$A$24</definedName>
    <definedName name="REND_1" localSheetId="1">'Расходы'!$A$237</definedName>
    <definedName name="SIGN" localSheetId="0">'Доходы'!$A$23:$E$32</definedName>
    <definedName name="SIGN" localSheetId="2">'Источники'!$A$33:$D$34</definedName>
    <definedName name="SIGN" localSheetId="1">'Расходы'!$A$20:$E$22</definedName>
    <definedName name="SRC_CODE" localSheetId="0">'Доходы'!$J$8</definedName>
    <definedName name="SRC_CODE">#REF!</definedName>
    <definedName name="SRC_KIND" localSheetId="0">'Доходы'!$J$7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<sst xmlns="http://schemas.openxmlformats.org/spreadsheetml/2006/main" count="920" uniqueCount="512">
  <si>
    <t>RESPPERSONS&amp;=</t>
  </si>
  <si>
    <t>ОТЧЕТ ОБ ИСПОЛНЕНИИ БЮДЖЕТА</t>
  </si>
  <si>
    <t>КОДЫ</t>
  </si>
  <si>
    <t xml:space="preserve">  Форма по ОКУД</t>
  </si>
  <si>
    <t>0503117</t>
  </si>
  <si>
    <t>C:\117Y1.txt</t>
  </si>
  <si>
    <t>на 01.07.2020г.</t>
  </si>
  <si>
    <t xml:space="preserve">                   Дата</t>
  </si>
  <si>
    <t>01.07.2020</t>
  </si>
  <si>
    <t>01.01.2013</t>
  </si>
  <si>
    <t xml:space="preserve">             по ОКПО</t>
  </si>
  <si>
    <t/>
  </si>
  <si>
    <t>117</t>
  </si>
  <si>
    <t>Наименование финансового органа:</t>
  </si>
  <si>
    <t>Финансовое управление администрации Минусинского района</t>
  </si>
  <si>
    <t xml:space="preserve">    Глава по БК</t>
  </si>
  <si>
    <t>864</t>
  </si>
  <si>
    <t>5</t>
  </si>
  <si>
    <t>Наименование публично-правового образования:</t>
  </si>
  <si>
    <t>Бюджет Прихолмского сельсовета Минусинского района</t>
  </si>
  <si>
    <t>по ОКАТО</t>
  </si>
  <si>
    <t>Периодичность: годовая</t>
  </si>
  <si>
    <t>Единица измерения: руб.</t>
  </si>
  <si>
    <t xml:space="preserve">             по ОКЕИ</t>
  </si>
  <si>
    <t>383</t>
  </si>
  <si>
    <t>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</si>
  <si>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</si>
  <si>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</si>
  <si>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</si>
  <si>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</si>
  <si>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</si>
  <si>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</si>
  <si>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</si>
  <si>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</si>
  <si>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6</t>
  </si>
  <si>
    <t>Доходы бюджета - всего</t>
  </si>
  <si>
    <t>010</t>
  </si>
  <si>
    <t>*** 85000000000000 000</t>
  </si>
  <si>
    <t xml:space="preserve">в том числе: </t>
  </si>
  <si>
    <t>НАЛОГОВЫЕ И НЕНАЛОГОВЫЕ ДОХОДЫ</t>
  </si>
  <si>
    <t>182 10000000000000 000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</si>
  <si>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</si>
  <si>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</si>
  <si>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</si>
  <si>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</si>
  <si>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</si>
  <si>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</si>
  <si>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182 10102010011000 110</t>
  </si>
  <si>
    <t>НДФЛ</t>
  </si>
  <si>
    <t>182 10102010012000 110</t>
  </si>
  <si>
    <t>НДФЛ п.1 ст. 224</t>
  </si>
  <si>
    <t>182 10102010013000 110</t>
  </si>
  <si>
    <t>182 10102010014000 110</t>
  </si>
  <si>
    <t>НДФЛ п.1 ст. 227</t>
  </si>
  <si>
    <t>182 10102020010000 110</t>
  </si>
  <si>
    <t>182 10102020011000 110</t>
  </si>
  <si>
    <t>пеня</t>
  </si>
  <si>
    <t>182 10102020012000 110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</si>
  <si>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пеня</t>
  </si>
  <si>
    <t>182 10102030010000 110</t>
  </si>
  <si>
    <t>182 10102030011000 110</t>
  </si>
  <si>
    <t>18210102030012100110</t>
  </si>
  <si>
    <t>182 10102030013000 110</t>
  </si>
  <si>
    <t>НАЛОГИ НА ТОВАРЫ (РАБОТЫ УСЛУГИ) ,РЕАЛИЗУЕМЫЕ НА ТЕРРИТОРИИ РФ</t>
  </si>
  <si>
    <t>100 10300000000000 110</t>
  </si>
  <si>
    <t xml:space="preserve">АКЦИЗЫ по подакцизным товарам(продукции), производимым на территории РФ </t>
  </si>
  <si>
    <t>100 10302000010000 000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</si>
  <si>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</si>
  <si>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182 10102040010000 110</t>
  </si>
  <si>
    <t>Доходы от уплаты акцизов на дизельное топливо</t>
  </si>
  <si>
    <t>100 10302230010000 110</t>
  </si>
  <si>
    <t>Доходы от уплаты акцизов на моторные масла</t>
  </si>
  <si>
    <t>100 10302240010000 110</t>
  </si>
  <si>
    <t>Доходы от уплаты акцизов на автомобильный бензин</t>
  </si>
  <si>
    <t>100 10302250010000 110</t>
  </si>
  <si>
    <t>Доходы от уплаты акцизов на на прямогонный бензин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</si>
  <si>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</si>
  <si>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</si>
  <si>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</si>
  <si>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</si>
  <si>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</si>
  <si>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182 10503010011000 110</t>
  </si>
  <si>
    <t>182 10503010012100 110</t>
  </si>
  <si>
    <t>182 10503020011000 110</t>
  </si>
  <si>
    <t>182 10503020012100 110</t>
  </si>
  <si>
    <t>182 10503010013000 110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</si>
  <si>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</si>
  <si>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</si>
  <si>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</si>
  <si>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</si>
  <si>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</si>
  <si>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182 10601030101000 110</t>
  </si>
  <si>
    <t>182 10601030102100 110</t>
  </si>
  <si>
    <t>182 10601030104000 110</t>
  </si>
  <si>
    <t>Земельный налог</t>
  </si>
  <si>
    <t>182 10606000000000 110</t>
  </si>
  <si>
    <t>Земельный налог с организаций , обладающих земельным участком, расположенным в границах сельских поселений</t>
  </si>
  <si>
    <t>182 10606030030000 110</t>
  </si>
  <si>
    <t>182 10606033101000 110</t>
  </si>
  <si>
    <t>182 10606033102000 110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</si>
  <si>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</si>
  <si>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</si>
  <si>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</si>
  <si>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</si>
  <si>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 с организаций , обладающих земельным участком, расположенным в границах сельских поселений, пеня</t>
  </si>
  <si>
    <t>182 10106033102100 110</t>
  </si>
  <si>
    <t>Земельный налог с физических лиц , обладающих земельным участком, расположенным в границах сельских поселений</t>
  </si>
  <si>
    <t>182 10606040000000 110</t>
  </si>
  <si>
    <t>182 10606043102000 110</t>
  </si>
  <si>
    <t>ГОСУДАРСТВЕННАЯ ПОШЛИНА</t>
  </si>
  <si>
    <t>823 10800000000000 000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</si>
  <si>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</si>
  <si>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823 10804000010000 110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</si>
  <si>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</si>
  <si>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823 10804020010000 110</t>
  </si>
  <si>
    <t>823 10804020011000 110</t>
  </si>
  <si>
    <t>Государственная пошлина</t>
  </si>
  <si>
    <t>823 10804020014000 110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</si>
  <si>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</si>
  <si>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182 10606033100000 110</t>
  </si>
  <si>
    <t>182 10606043101000 110</t>
  </si>
  <si>
    <t>Земельный налог с физических лиц , обладающих земельным участком, расположенным в границах сельских поселений, пеня</t>
  </si>
  <si>
    <t>182 10606043102100 110</t>
  </si>
  <si>
    <t>18210904053102100110</t>
  </si>
  <si>
    <t xml:space="preserve">Прочие поступления от денежных взысканий(штрафов) и иных сумм в возмещение ущерба, зачисляемые в бюджеты сельских поселений. </t>
  </si>
  <si>
    <t>ДОХОДЫ ОТ ИСПОЛЬЗОВАНИЯ ИМУЩЕСТВА, НАХОДЯЩЕГОСЯ В ГОСУДАРСТВЕННОЙ И МУНИЦИПАЛЬНОЙ СОБСТВЕННОСТИ</t>
  </si>
  <si>
    <t>815 11100000000000 000</t>
  </si>
  <si>
    <t>ЗАДОЛЖЕННОСТЬ И ПЕРЕРАСЧЕТЫ ПО ОТМЕНЕННЫМ НАЛОГАМ, СБОРАМ И ИНЫМ ОБЯЗАТЕЛЬНЫМ ПЛАТЕЖАМ</t>
  </si>
  <si>
    <t>182 10900000000000 000</t>
  </si>
  <si>
    <t>-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</si>
  <si>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</si>
  <si>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</si>
  <si>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</si>
  <si>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</si>
  <si>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</si>
  <si>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</si>
  <si>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ШТРАФЫ, САНКЦИИ, ВОЗМЕЩЕНИЕ УЩЕРБА</t>
  </si>
  <si>
    <t>188 11600000000000 000</t>
  </si>
  <si>
    <t>Прочие поступления от денежных взысканий (штрафов) и иных сумм в возмещение ущерба</t>
  </si>
  <si>
    <t>188 11690000000000 140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</si>
  <si>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</si>
  <si>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815 11105000000000 120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</si>
  <si>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</si>
  <si>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</si>
  <si>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</si>
  <si>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815 11105013100000 120</t>
  </si>
  <si>
    <t>ДОХОДЫ ОТ ПРОДАЖИ МЕТЕРИАЛЬНЫХ И НЕМАТЕРИАЛЬНЫХ АКТИВОВ</t>
  </si>
  <si>
    <t>815 11400000000000 430</t>
  </si>
  <si>
    <t>Доходы от продажи земельных участков находящихся в государственной и муниципальной собственности</t>
  </si>
  <si>
    <t>815 11406000000000 430</t>
  </si>
  <si>
    <t>815 11406010000000 430</t>
  </si>
  <si>
    <t>815 11406013100000 430</t>
  </si>
  <si>
    <t>Невыясненные поступления, зачисляемые в бюджеты поселений</t>
  </si>
  <si>
    <t>823 11701050100000 180</t>
  </si>
  <si>
    <t>прочие неналоговые доходы</t>
  </si>
  <si>
    <t>823 117 0505010 0000 180</t>
  </si>
  <si>
    <t>Доходы, получаемые в виде  арендной платы, а также средства от продажи права на заключение договоров на земли , находящиеся в собственности сельских поселений</t>
  </si>
  <si>
    <t>823 11105025100000 120</t>
  </si>
  <si>
    <t>Невыясненные поступления, зачисляемые в бюджеты  сельских поселений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</si>
  <si>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</si>
  <si>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161 11602020020000 140</t>
  </si>
  <si>
    <t>823 11690050101000 140</t>
  </si>
  <si>
    <t xml:space="preserve">Прочие неналоговые доходы в бюджеты сельских поселений. </t>
  </si>
  <si>
    <t>823 11705050100000 180</t>
  </si>
  <si>
    <t>БЕЗВОЗМЕЗДНЫЕ ПОСТУПЛЕНИЯ</t>
  </si>
  <si>
    <t>823 20000000000000 000</t>
  </si>
  <si>
    <t>БЕЗВОЗМЕЗДНЫЕ ПОСТУПЛЕНИЯ ОТ ДРУГИХ БЮДЖЕТОВ БЮДЖЕТНОЙ СИСТЕМЫ РОССИЙСКОЙ ФЕДЕРАЦИИ</t>
  </si>
  <si>
    <t>823 20200000000000 000</t>
  </si>
  <si>
    <t>Дотации бюджетам субъектов Российской Федерации и муниципальных образований</t>
  </si>
  <si>
    <t>823 20215000000000 150</t>
  </si>
  <si>
    <t>Дотации на выравнивание бюджетной обеспеченности</t>
  </si>
  <si>
    <t>823 20215001000000 150</t>
  </si>
  <si>
    <t>Дотации бюджетам поселений за счет средств краевого бюджета</t>
  </si>
  <si>
    <t>823 20215001100000 150</t>
  </si>
  <si>
    <t>Дотации бюджетам на поддержку мер по обеспечению сбалансированности бюджетов</t>
  </si>
  <si>
    <t>823 20201003000000 151</t>
  </si>
  <si>
    <t>Дотации бюджетам  поселений на поддержку мер по обеспечению сбалансированности бюджетов</t>
  </si>
  <si>
    <t>823 20201003100000 151</t>
  </si>
  <si>
    <t>Субсидии бюджетам субъектов РФ и муниципальных образований</t>
  </si>
  <si>
    <t>823 20202999107423151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</si>
  <si>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</si>
  <si>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823 20225299100000 150</t>
  </si>
  <si>
    <t xml:space="preserve">Прочие субсидии </t>
  </si>
  <si>
    <t>823 20202999000000 151</t>
  </si>
  <si>
    <t>Субсидия на реализацию мероприятий, предусмотренной долгосрочной целевой программой "Энергосбережение и повышение  энергетической эффективности  в Красноярском крае" на 2010-2012 годы и период  до 2020 года</t>
  </si>
  <si>
    <t>823 20202999102303 151</t>
  </si>
  <si>
    <t>Прочие субсидии бюджетам поселений</t>
  </si>
  <si>
    <t>823 20202999101011 151</t>
  </si>
  <si>
    <t>Субсидия на реализацию мероприятий , предусмотренных программой "Дороги Красноярья"</t>
  </si>
  <si>
    <t>Субсидия на обеспечение первичных мер пожарной безопасности</t>
  </si>
  <si>
    <t>82320202999105002151</t>
  </si>
  <si>
    <t>Субвенции бюджетам субъектов Российской Федерации и муниципальных образований</t>
  </si>
  <si>
    <t>823 20230000000000 150</t>
  </si>
  <si>
    <t>Субвенции бюджетам на осуществление первичного воинского учета на территориях, где отсутствуют военные комиссариаты</t>
  </si>
  <si>
    <t>823 20235118000000 150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</si>
  <si>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</si>
  <si>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823 20203015100000 151</t>
  </si>
  <si>
    <t>Субвенции бюджетам поселений  на осуществление первичного воинского учета на территориях, где отсутствуют военные комиссариаты</t>
  </si>
  <si>
    <t>823 20235118100000 150</t>
  </si>
  <si>
    <t>Субвенции местным бюджетам  на выполнение передаваемых полномочий субъектов Российской Федерации</t>
  </si>
  <si>
    <t>823 20230024000000 150</t>
  </si>
  <si>
    <t>823 20203024104901 151</t>
  </si>
  <si>
    <t xml:space="preserve"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8-3170)) </t>
  </si>
  <si>
    <t>823 20230024100000 150</t>
  </si>
  <si>
    <t>Иные межбюджетные трансферты</t>
  </si>
  <si>
    <t>823 20229000000000 150</t>
  </si>
  <si>
    <t xml:space="preserve">Прочие межбюджетные трансферты, передаваемые бюджетам </t>
  </si>
  <si>
    <t>823 20229999000000150</t>
  </si>
  <si>
    <t>Прочие межбюджетные трансферты</t>
  </si>
  <si>
    <t>823 20204999100200 151</t>
  </si>
  <si>
    <t>Прочие межбюджетные трансферты,передаваемые бюджетам поселений на реализацию долгосрочной целевой программы " Отдых, оздоровление, занятость детей и подростков Минусинского района" на 2011-2013 годы</t>
  </si>
  <si>
    <t>Перечисления из бюджетов поселений для осуществления возврата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</si>
  <si>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864 20805000100000 180</t>
  </si>
  <si>
    <t>Прочие межбюджетные трансферты, передаваемые бюджетам поселений</t>
  </si>
  <si>
    <t>823 20204999107492151</t>
  </si>
  <si>
    <t>Прочие субсидии бюджетам сельских поселений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труда))</t>
  </si>
  <si>
    <t>823 20229999101036150</t>
  </si>
  <si>
    <t>823 20229999101049150</t>
  </si>
  <si>
    <t>Прочие субсидии бюджетам сельских поселений (на   реализацию мероприятий, направленных на повышение безопасности дорожного движения, за счет средств дорожного фонда Красноярского края)</t>
  </si>
  <si>
    <t>823 20229999101060150</t>
  </si>
  <si>
    <t xml:space="preserve">Прочие субсидии бюджетам сельских поселений (на обеспечение первичных мер пожарной безопасности) </t>
  </si>
  <si>
    <t>823 20229999107412150</t>
  </si>
  <si>
    <t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</si>
  <si>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823 20229999107508150</t>
  </si>
  <si>
    <t xml:space="preserve"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 </t>
  </si>
  <si>
    <t>823 20229999107509150</t>
  </si>
  <si>
    <t>823 20229999107641150</t>
  </si>
  <si>
    <t>Прочие межбюджетные трансферты, передаваемые бюджетам сельских поселений на поддержку мер по обеспечению сбалансированности бюджетов из районного бюджета</t>
  </si>
  <si>
    <t>823 20249999108602150</t>
  </si>
  <si>
    <t>Безвозмездные поступления от негосударственных организаций</t>
  </si>
  <si>
    <t>823 20405099107641150</t>
  </si>
  <si>
    <t>Прочие безвозмездные поступления в бюджет сельских поселений</t>
  </si>
  <si>
    <t>823 20705030107641150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</si>
  <si>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</si>
  <si>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</si>
  <si>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</si>
  <si>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</si>
  <si>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</si>
  <si>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823 96000000000000 0000</t>
  </si>
  <si>
    <t>в том числе:</t>
  </si>
  <si>
    <t>Функционирование высшего должностного лица субъекта Российской Федерации и муниципального образования</t>
  </si>
  <si>
    <t xml:space="preserve">823 0102 1920000200 000 0000 </t>
  </si>
  <si>
    <t>Расходы</t>
  </si>
  <si>
    <t xml:space="preserve">823 0102 1920000200 120 0200 </t>
  </si>
  <si>
    <t>Оплата труда и начисления на выплаты по оплате труда</t>
  </si>
  <si>
    <t xml:space="preserve">823 0102 1920000200 120 0210 </t>
  </si>
  <si>
    <t>Заработная плата</t>
  </si>
  <si>
    <t xml:space="preserve">823 0102 1920000200 121 0211 </t>
  </si>
  <si>
    <t>Начисления на выплаты по оплате труда</t>
  </si>
  <si>
    <t xml:space="preserve">823 0102 1920000200 129 0213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</si>
  <si>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</si>
  <si>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823 0104 1920000100 000 0000 </t>
  </si>
  <si>
    <t>823 0104 1920000100 120 0000</t>
  </si>
  <si>
    <t xml:space="preserve">823 0104 1920000100 120 0210 </t>
  </si>
  <si>
    <t xml:space="preserve">823 0104 1920000100 121 0211 </t>
  </si>
  <si>
    <t>Прочие выплаты</t>
  </si>
  <si>
    <t xml:space="preserve">823 0104 1920000100 121 212 </t>
  </si>
  <si>
    <t xml:space="preserve">823 0104 1920000100 129 0213 </t>
  </si>
  <si>
    <t>823 0104 1920010490 120 10490</t>
  </si>
  <si>
    <t>823 0104 1920010490 121 10490</t>
  </si>
  <si>
    <t xml:space="preserve">823 0104 1920010490 129 10490 </t>
  </si>
  <si>
    <t xml:space="preserve">823 0104 1920000100 122 0000 </t>
  </si>
  <si>
    <t>823 0104 1920000100 122 0212</t>
  </si>
  <si>
    <t>823 0104 1920000100 122 0226</t>
  </si>
  <si>
    <t xml:space="preserve">транспортные услуги </t>
  </si>
  <si>
    <t xml:space="preserve">823 0104 1920000100 122 222 </t>
  </si>
  <si>
    <t>Прочие работы и услуги</t>
  </si>
  <si>
    <t xml:space="preserve">823 0104 1920000100 122 226 </t>
  </si>
  <si>
    <t xml:space="preserve">823 0104 1920000100 244 0000 </t>
  </si>
  <si>
    <t>Оплата работ, услуг</t>
  </si>
  <si>
    <t xml:space="preserve">823 0104 1920000100 244 0200 </t>
  </si>
  <si>
    <t>Услуги связи</t>
  </si>
  <si>
    <t xml:space="preserve">823 0104 1920000100 244 0221 </t>
  </si>
  <si>
    <t>Транспортные услуги</t>
  </si>
  <si>
    <t xml:space="preserve">823 0104 1920000100 244 222 </t>
  </si>
  <si>
    <t>Коммунальные услуги</t>
  </si>
  <si>
    <t xml:space="preserve">823 0104 1920000100 244 0223 </t>
  </si>
  <si>
    <t>Работы, услуги по содержанию имущества</t>
  </si>
  <si>
    <t xml:space="preserve">823 0104 1920000100 244 0225 </t>
  </si>
  <si>
    <t>Прочие работы, услуги</t>
  </si>
  <si>
    <t xml:space="preserve">823 0104 1920000100 244 0226 </t>
  </si>
  <si>
    <t>Прочие расходы</t>
  </si>
  <si>
    <t xml:space="preserve">823 0104 1920000100 853 290 </t>
  </si>
  <si>
    <t xml:space="preserve">823 0104 1920000100 244 0292 </t>
  </si>
  <si>
    <t>Поступление нефинансовых активов</t>
  </si>
  <si>
    <t xml:space="preserve">823 0104 1920000100 244 0300 </t>
  </si>
  <si>
    <t>Увеличение стоимости основных средств</t>
  </si>
  <si>
    <t xml:space="preserve">823 0104 1920000100 244 0310 </t>
  </si>
  <si>
    <t>Увеличение стоимости материальных запасов</t>
  </si>
  <si>
    <t xml:space="preserve">823 0104 1920000100 244 0340 </t>
  </si>
  <si>
    <t>823 0104 1920000100 244 0343</t>
  </si>
  <si>
    <t>823 0104 1920000100 244 0344</t>
  </si>
  <si>
    <t>823 0104 1920000100 244 0346</t>
  </si>
  <si>
    <t>823 0104 1927423 244 000</t>
  </si>
  <si>
    <t>823 0104 1927423 244 200</t>
  </si>
  <si>
    <t>823 0104 1927423 244 220</t>
  </si>
  <si>
    <t>823 0104 1927423 244 225</t>
  </si>
  <si>
    <t>823 0104 1928502 244 000</t>
  </si>
  <si>
    <t>823 0104 1928502 244 200</t>
  </si>
  <si>
    <t>823 0104 1928502 244 220</t>
  </si>
  <si>
    <t>823 0104 1928502 244 225</t>
  </si>
  <si>
    <t xml:space="preserve">Обеспечение проведения выборов </t>
  </si>
  <si>
    <t>823 0107 1970050 880 000</t>
  </si>
  <si>
    <t>расходы по обеспечению проведения выборов</t>
  </si>
  <si>
    <t>823 0107 1970050 880 200</t>
  </si>
  <si>
    <t>823 0107 1970050 880 290</t>
  </si>
  <si>
    <t xml:space="preserve">823 0104 1920000100 853 0290 </t>
  </si>
  <si>
    <t xml:space="preserve">                      823 0104 1920000100 853 0292</t>
  </si>
  <si>
    <t>Подготовка и проведение выборов в органы местного самоуправления</t>
  </si>
  <si>
    <t>823 0107 1950000500 244 0000</t>
  </si>
  <si>
    <t>823 0107 1950000500 244 0200</t>
  </si>
  <si>
    <t>823 0107 1950000500 244 0296</t>
  </si>
  <si>
    <t>Резервный фонд</t>
  </si>
  <si>
    <t>823 0111 1930000200 870 0000</t>
  </si>
  <si>
    <t>823 0111 1930000200 870 0200</t>
  </si>
  <si>
    <t>823 0111 1930000200 870 0296</t>
  </si>
  <si>
    <t>Оценка недвижемости, признания прав и регулирование отношений по государственной и муниципальной собственности</t>
  </si>
  <si>
    <t>823 0113 1940000300 853 0000</t>
  </si>
  <si>
    <t>823 0113 1940000300 853 0200</t>
  </si>
  <si>
    <t>823 0113 1940000300 853 0296</t>
  </si>
  <si>
    <t>Мероприятия по профилактике коррупции</t>
  </si>
  <si>
    <t>823 0113 1940000700 244 0000</t>
  </si>
  <si>
    <t>823 0113 1940000700 244 0340</t>
  </si>
  <si>
    <t>823 0113 1940000700 244 0346</t>
  </si>
  <si>
    <t>Другие общегосударственные вопросы</t>
  </si>
  <si>
    <t xml:space="preserve">823 0113 1940075140 244 0000 </t>
  </si>
  <si>
    <t xml:space="preserve">823 0113 1940075140 244 0300 </t>
  </si>
  <si>
    <t xml:space="preserve">823 0113 1940075140 244 0346 </t>
  </si>
  <si>
    <t>823 0113 1940075140 120 0000</t>
  </si>
  <si>
    <t>823 0113 1940075140 121 0211</t>
  </si>
  <si>
    <t>823 0113 1940075140 129 0213</t>
  </si>
  <si>
    <t>Мобилизационная и вневойсковая подготовка</t>
  </si>
  <si>
    <t xml:space="preserve">823 0203 1940051180 000 0000 </t>
  </si>
  <si>
    <t xml:space="preserve">823 0203 1940051180 120 0000 </t>
  </si>
  <si>
    <t xml:space="preserve">823 0203 1940051180 121 0211 </t>
  </si>
  <si>
    <t xml:space="preserve">823 0203 1940051180 129 0213 </t>
  </si>
  <si>
    <t xml:space="preserve">823 0203 1940051180 244 0000 </t>
  </si>
  <si>
    <t>823 0203 1940051180 244 000</t>
  </si>
  <si>
    <t>823 0203 1940051180 244 0200</t>
  </si>
  <si>
    <t>823 0203 1940051180 244 0220</t>
  </si>
  <si>
    <t>823 0203 1940051180 244 0226</t>
  </si>
  <si>
    <t>823 0203 1940051180 244 0300</t>
  </si>
  <si>
    <t>823 0203 1940051180 244 0343</t>
  </si>
  <si>
    <t>823 0203 1940051180 244 0346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</si>
  <si>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</si>
  <si>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823 0309 1510088510 244 0000 </t>
  </si>
  <si>
    <t xml:space="preserve">823 0309 1510088510 244 0300 </t>
  </si>
  <si>
    <t>823 0309 1510088510 244 0343</t>
  </si>
  <si>
    <t xml:space="preserve">823 0309 1510088520 244 0000 </t>
  </si>
  <si>
    <t xml:space="preserve">823 0309 1510088520 244 0300 </t>
  </si>
  <si>
    <t>823 0309 1510088520 244 0343</t>
  </si>
  <si>
    <t xml:space="preserve">823 0309 2180300 500 000 </t>
  </si>
  <si>
    <t xml:space="preserve">823 0309 2180300 500 300 </t>
  </si>
  <si>
    <t xml:space="preserve">823 0309 2180300 500 340 </t>
  </si>
  <si>
    <t>823 0309 0700501 013 000</t>
  </si>
  <si>
    <t>823 0309 0700501 013 300</t>
  </si>
  <si>
    <t>823 0309 0700501 013 310</t>
  </si>
  <si>
    <t>Обеспечение пожарной безопасности</t>
  </si>
  <si>
    <t xml:space="preserve">823 0310 1930030 244 000 </t>
  </si>
  <si>
    <t xml:space="preserve">823 0310 1930030 244 300 </t>
  </si>
  <si>
    <t xml:space="preserve">823 0310 1930030 244 340 </t>
  </si>
  <si>
    <t xml:space="preserve">823 0310 5227202 500 340 </t>
  </si>
  <si>
    <t xml:space="preserve">823 0310 15100S4120 244 0000 </t>
  </si>
  <si>
    <t>823 0310 15100S4120 244 74120</t>
  </si>
  <si>
    <t>823 0310 15100S4120 244 0310</t>
  </si>
  <si>
    <t>Другие вопросы в области национальной безопасности и правоохранительной деятельности</t>
  </si>
  <si>
    <t>823 0314 1550089000 244 0000</t>
  </si>
  <si>
    <t>823 0314 1550089000 244 0300</t>
  </si>
  <si>
    <t>823 0314 1550089000 244 0346</t>
  </si>
  <si>
    <t>Дорожное хозяйство (дорожный фонд)</t>
  </si>
  <si>
    <t xml:space="preserve">823 0409 1520088660 244 0000 </t>
  </si>
  <si>
    <t xml:space="preserve">823 0409 1520088660 244 0200 </t>
  </si>
  <si>
    <t xml:space="preserve">823 0409 1520088660 244 0220 </t>
  </si>
  <si>
    <t xml:space="preserve">823 0409 1520088660 244 0225 </t>
  </si>
  <si>
    <t>823 0409 1520088660 244 0226</t>
  </si>
  <si>
    <t>823 0409 1520088660 244 0300</t>
  </si>
  <si>
    <t>823 0409 1520088660 244 0310</t>
  </si>
  <si>
    <t>823 0409 1520088660 244 0344</t>
  </si>
  <si>
    <t xml:space="preserve">823 0409 152R310601 244 0000 </t>
  </si>
  <si>
    <t xml:space="preserve">823 0409 152R310601 244 0300 </t>
  </si>
  <si>
    <t xml:space="preserve">823 0409 152R310601 244 0310 </t>
  </si>
  <si>
    <t>823 0409 15200S5080 244 0000</t>
  </si>
  <si>
    <t>823 0409 15200S5080 244 0200</t>
  </si>
  <si>
    <t>823 0409 15200S5080 244 0225</t>
  </si>
  <si>
    <t>823 0409 15200S5090 244 0000</t>
  </si>
  <si>
    <t>823 0409 15200S5090 244 0200</t>
  </si>
  <si>
    <t>823 0409 15200S5090 244 0225</t>
  </si>
  <si>
    <t xml:space="preserve">823 0409 1520088710 244 0000 </t>
  </si>
  <si>
    <t xml:space="preserve">823 0409 1520088710 244 0200 </t>
  </si>
  <si>
    <t xml:space="preserve">823 0409 1520088710 244 0220 </t>
  </si>
  <si>
    <t xml:space="preserve">823 0409 1520088710 244 0226 </t>
  </si>
  <si>
    <t>823 0409 171R374270 244 0000</t>
  </si>
  <si>
    <t>823 0409 171R374270 244 0200</t>
  </si>
  <si>
    <t>823 0409 171R374270 244 0225</t>
  </si>
  <si>
    <t>Мероприятия по землеустройству и землепользованию</t>
  </si>
  <si>
    <t xml:space="preserve">                   823 0412 1540088910 244 0000</t>
  </si>
  <si>
    <t xml:space="preserve">                  823 0412 1540088910 244 0000</t>
  </si>
  <si>
    <t xml:space="preserve">                   823 0412 1540088910 244 0226</t>
  </si>
  <si>
    <t>Ритуальные услуги</t>
  </si>
  <si>
    <t>823 0502 1520088640 244 0000</t>
  </si>
  <si>
    <t>823 0502 1520088640 244 0200</t>
  </si>
  <si>
    <t>823 0502 1520088640 244 0220</t>
  </si>
  <si>
    <t>823 0502 1520088640 244 0226</t>
  </si>
  <si>
    <t>823 0503 1520010490 110 10490</t>
  </si>
  <si>
    <t>823 0503 1520010490 111 10490</t>
  </si>
  <si>
    <t xml:space="preserve">823 0503 1520010490 119 10490 </t>
  </si>
  <si>
    <t>Благоустройство</t>
  </si>
  <si>
    <t xml:space="preserve">823 0503 1520088610 000 0000 </t>
  </si>
  <si>
    <t xml:space="preserve">823 0503 1528861 121 200 </t>
  </si>
  <si>
    <t>823 0503 15200S6410 244 000</t>
  </si>
  <si>
    <t xml:space="preserve">823 0503 15200S6410 244 300 </t>
  </si>
  <si>
    <t xml:space="preserve">823 0503 15200S6410 244 310 </t>
  </si>
  <si>
    <t xml:space="preserve">823 0503 1520088610 110 0210 </t>
  </si>
  <si>
    <t xml:space="preserve">823 0503 1520088610 111 0211 </t>
  </si>
  <si>
    <t xml:space="preserve">823 0503 1520088610 119 0213 </t>
  </si>
  <si>
    <t>823 0503 1520088610 244 0000</t>
  </si>
  <si>
    <t xml:space="preserve">823 0503 1520088610 244 0220 </t>
  </si>
  <si>
    <t xml:space="preserve">823 0503 1520088610 244 0223 </t>
  </si>
  <si>
    <t xml:space="preserve">823 0503 1520088610 244 0225 </t>
  </si>
  <si>
    <t xml:space="preserve">823 0503 1520088610 244 0226 </t>
  </si>
  <si>
    <t xml:space="preserve">823 0503 1520088610 244 0300 </t>
  </si>
  <si>
    <t xml:space="preserve">823 0503 1520088610 244 310 </t>
  </si>
  <si>
    <t>823 0503 1520088610 244 0310</t>
  </si>
  <si>
    <t>823 0503 1520088610 244 0344</t>
  </si>
  <si>
    <t xml:space="preserve">823 0503 1520088610 244 0346 </t>
  </si>
  <si>
    <t xml:space="preserve">823 0503 6000401 500 000 </t>
  </si>
  <si>
    <t xml:space="preserve">823 0503 6000401 500 300 </t>
  </si>
  <si>
    <t xml:space="preserve">823 0503 6000401 500 340 </t>
  </si>
  <si>
    <t xml:space="preserve">823 0503 7952700 500 000 </t>
  </si>
  <si>
    <t xml:space="preserve">823 0503 7952700 500 300 </t>
  </si>
  <si>
    <t xml:space="preserve">823 0503 7952700 500 310 </t>
  </si>
  <si>
    <t>Молодежная политика и оздоровление детей</t>
  </si>
  <si>
    <t xml:space="preserve">823 0707 7950300 447 000 </t>
  </si>
  <si>
    <t xml:space="preserve">823 0707 7950300 447 200 </t>
  </si>
  <si>
    <t xml:space="preserve">823 0707 7950300 447 210 </t>
  </si>
  <si>
    <t xml:space="preserve">823 0707 7950300 447 211 </t>
  </si>
  <si>
    <t xml:space="preserve">823 0707 7950300 447 213 </t>
  </si>
  <si>
    <t>Реализация мероприятий по проведению обязательных энергетических обследований</t>
  </si>
  <si>
    <t xml:space="preserve">    823 0503 1528862 244 225</t>
  </si>
  <si>
    <t>расходы</t>
  </si>
  <si>
    <t xml:space="preserve">823 0503 1528862 244 225 </t>
  </si>
  <si>
    <t xml:space="preserve">              823 0503 1520088630 244 0000</t>
  </si>
  <si>
    <t>823 0503 1520088630 244 0200</t>
  </si>
  <si>
    <t>823 0503 1520088630 244 0226</t>
  </si>
  <si>
    <t>823 0503 1520088630 244 300</t>
  </si>
  <si>
    <t>823 0503 1520088630 244 310</t>
  </si>
  <si>
    <t>823 0503 1520088630 852 290</t>
  </si>
  <si>
    <t>823 0503 1520088650 244 000</t>
  </si>
  <si>
    <t>823 0503 1520088650 244 0300</t>
  </si>
  <si>
    <t>823 0503 1520088650 244 0310</t>
  </si>
  <si>
    <t>823 0503 1520088630 852 0290</t>
  </si>
  <si>
    <t>823 0503 1520088630 852 0291</t>
  </si>
  <si>
    <t>823 0503 1520088630 853 0290</t>
  </si>
  <si>
    <t>823 0503 1520088630 853 0291</t>
  </si>
  <si>
    <t>Молодёжная политика и оздоровление детей</t>
  </si>
  <si>
    <t>823 0707 1530086110 244 000</t>
  </si>
  <si>
    <t>823 0707 1530086110 110 200</t>
  </si>
  <si>
    <t>823 0707 1530086110 244 220</t>
  </si>
  <si>
    <t>823 0707 1530086110 244 225</t>
  </si>
  <si>
    <t>823 0503 15200L2990 244 20-52990-00000-00000</t>
  </si>
  <si>
    <t xml:space="preserve">823 0503 15200S6410 244 0000 </t>
  </si>
  <si>
    <t xml:space="preserve">823 0503 15200S6410 244 0300 </t>
  </si>
  <si>
    <t xml:space="preserve">823 0503 15200S6410 244 0310 </t>
  </si>
  <si>
    <t xml:space="preserve">823 0503 15202S6410 244 0000 </t>
  </si>
  <si>
    <t xml:space="preserve">823 0503 15202S6410 244 0300 </t>
  </si>
  <si>
    <t xml:space="preserve">823 0503 15202S6410 244 0310 </t>
  </si>
  <si>
    <t xml:space="preserve">823 0503 15203S6410 244 0000 </t>
  </si>
  <si>
    <t xml:space="preserve">823 0503 15203S6410 244 0300 </t>
  </si>
  <si>
    <t xml:space="preserve">823 0503 15203S6410 244 0310 </t>
  </si>
  <si>
    <t>Охрана окружающей среды</t>
  </si>
  <si>
    <t>823 0605 15600S4630 244 0344</t>
  </si>
  <si>
    <t>823 0605 15600S4630 244 0340</t>
  </si>
  <si>
    <t>Культура</t>
  </si>
  <si>
    <t>823 0801 1530088830 244 0000</t>
  </si>
  <si>
    <t>823 0801 1530088830 244 0340</t>
  </si>
  <si>
    <t>823 0801 1530088830 244 0342</t>
  </si>
  <si>
    <t>Пенсии, пособия</t>
  </si>
  <si>
    <t>823 1001 1530082210 312 0264</t>
  </si>
  <si>
    <t>Прочие межбюджетные трансферты общего характера</t>
  </si>
  <si>
    <t>823 1403 1540086210 540 0000</t>
  </si>
  <si>
    <t xml:space="preserve">823 1403 1540086210 540 0200 </t>
  </si>
  <si>
    <t>Безвозмездные перечисления бюджетам</t>
  </si>
  <si>
    <t xml:space="preserve">823 1403 1540086210 540 250 </t>
  </si>
  <si>
    <t>Перечисления другим бюджетам бюджетной системы Российской Федерации</t>
  </si>
  <si>
    <t xml:space="preserve">823 1403 1540086210 540 0251 </t>
  </si>
  <si>
    <t xml:space="preserve">823 1403 1960052990 540 0251 </t>
  </si>
  <si>
    <t>Результат исполнения бюджета (дефицит / профицит)</t>
  </si>
  <si>
    <t>450</t>
  </si>
  <si>
    <t>82379000000000000 000</t>
  </si>
  <si>
    <t xml:space="preserve">x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</si>
  <si>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Форма 0503117  с.3</t>
  </si>
  <si>
    <t xml:space="preserve">                                                                                              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</si>
  <si>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</si>
  <si>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</si>
  <si>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</si>
  <si>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</si>
  <si>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</t>
  </si>
  <si>
    <t>520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</si>
  <si>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</si>
  <si>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</si>
  <si>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</si>
  <si>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</si>
  <si>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82301050201100000510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</si>
  <si>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</si>
  <si>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82301050201100000610</t>
  </si>
  <si>
    <t>Глава сельсовета</t>
  </si>
  <si>
    <t>К.Г. Форсел</t>
  </si>
  <si>
    <t>Главный бухгалтер</t>
  </si>
  <si>
    <t>Т.М.Балобина</t>
  </si>
  <si>
    <t>EXPORT_SRC_KIND</t>
  </si>
  <si>
    <t>EXPORT_SRC_CODE</t>
  </si>
  <si>
    <t>VD</t>
  </si>
</sst>
</file>

<file path=xl/styles.xml><?xml version="1.0" encoding="utf-8"?>
<styleSheet xmlns="http://schemas.openxmlformats.org/spreadsheetml/2006/main">
  <numFmts count="19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0.00_ "/>
    <numFmt numFmtId="181" formatCode="dd/mm/yyyy\ &quot;г.&quot;"/>
    <numFmt numFmtId="182" formatCode="?"/>
  </numFmts>
  <fonts count="31">
    <font>
      <sz val="10"/>
      <name val="Arial Cyr"/>
      <family val="2"/>
    </font>
    <font>
      <sz val="10"/>
      <name val="Calibri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 Cyr"/>
      <family val="2"/>
    </font>
    <font>
      <sz val="6"/>
      <name val="Arial Cyr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10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yr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0"/>
      <color indexed="12"/>
      <name val="Arial Cyr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hair"/>
    </border>
    <border>
      <left style="thin"/>
      <right style="medium"/>
      <top style="hair"/>
      <bottom/>
    </border>
    <border>
      <left style="thin"/>
      <right style="thin">
        <color indexed="8"/>
      </right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 style="thin"/>
      <top/>
      <bottom style="thin"/>
    </border>
    <border>
      <left style="thin"/>
      <right/>
      <top style="hair"/>
      <bottom style="hair"/>
    </border>
    <border>
      <left/>
      <right>
        <color indexed="63"/>
      </right>
      <top style="thin"/>
      <bottom style="thin"/>
    </border>
    <border>
      <left style="hair">
        <color rgb="FF000000"/>
      </left>
      <right style="hair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8" fillId="3" borderId="0" applyNumberFormat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8" fillId="0" borderId="1" applyNumberFormat="0" applyFill="0" applyAlignment="0" applyProtection="0"/>
    <xf numFmtId="0" fontId="30" fillId="5" borderId="2" applyNumberFormat="0" applyAlignment="0" applyProtection="0"/>
    <xf numFmtId="0" fontId="27" fillId="0" borderId="0" applyNumberFormat="0" applyFill="0" applyBorder="0" applyAlignment="0" applyProtection="0"/>
    <xf numFmtId="0" fontId="0" fillId="2" borderId="3" applyNumberFormat="0" applyFont="0" applyAlignment="0" applyProtection="0"/>
    <xf numFmtId="0" fontId="13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6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5" fillId="7" borderId="7" applyNumberFormat="0" applyAlignment="0" applyProtection="0"/>
    <xf numFmtId="0" fontId="24" fillId="8" borderId="8" applyNumberFormat="0" applyAlignment="0" applyProtection="0"/>
    <xf numFmtId="0" fontId="15" fillId="5" borderId="7" applyNumberFormat="0" applyAlignment="0" applyProtection="0"/>
    <xf numFmtId="0" fontId="17" fillId="0" borderId="9" applyNumberFormat="0" applyFill="0" applyAlignment="0" applyProtection="0"/>
    <xf numFmtId="0" fontId="23" fillId="9" borderId="0" applyNumberFormat="0" applyBorder="0" applyAlignment="0" applyProtection="0"/>
    <xf numFmtId="0" fontId="12" fillId="10" borderId="0" applyNumberFormat="0" applyBorder="0" applyAlignment="0" applyProtection="0"/>
    <xf numFmtId="0" fontId="29" fillId="7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19" fillId="0" borderId="0">
      <alignment/>
      <protection/>
    </xf>
  </cellStyleXfs>
  <cellXfs count="22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" fontId="4" fillId="0" borderId="19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" fontId="4" fillId="0" borderId="19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9" fontId="2" fillId="0" borderId="30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9" fontId="4" fillId="0" borderId="33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left" wrapText="1"/>
    </xf>
    <xf numFmtId="49" fontId="6" fillId="0" borderId="39" xfId="0" applyNumberFormat="1" applyFont="1" applyBorder="1" applyAlignment="1">
      <alignment horizontal="center" wrapText="1"/>
    </xf>
    <xf numFmtId="49" fontId="7" fillId="0" borderId="40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4" fontId="8" fillId="0" borderId="28" xfId="0" applyNumberFormat="1" applyFont="1" applyBorder="1" applyAlignment="1">
      <alignment horizontal="right"/>
    </xf>
    <xf numFmtId="4" fontId="8" fillId="0" borderId="40" xfId="0" applyNumberFormat="1" applyFont="1" applyBorder="1" applyAlignment="1">
      <alignment horizontal="right"/>
    </xf>
    <xf numFmtId="4" fontId="8" fillId="0" borderId="29" xfId="0" applyNumberFormat="1" applyFont="1" applyBorder="1" applyAlignment="1">
      <alignment horizontal="right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49" fontId="2" fillId="0" borderId="38" xfId="0" applyNumberFormat="1" applyFont="1" applyBorder="1" applyAlignment="1">
      <alignment horizontal="left" wrapText="1"/>
    </xf>
    <xf numFmtId="49" fontId="2" fillId="0" borderId="39" xfId="0" applyNumberFormat="1" applyFont="1" applyBorder="1" applyAlignment="1">
      <alignment horizontal="center" wrapText="1"/>
    </xf>
    <xf numFmtId="49" fontId="9" fillId="0" borderId="40" xfId="0" applyNumberFormat="1" applyFont="1" applyBorder="1" applyAlignment="1">
      <alignment horizontal="center"/>
    </xf>
    <xf numFmtId="49" fontId="9" fillId="0" borderId="39" xfId="0" applyNumberFormat="1" applyFont="1" applyBorder="1" applyAlignment="1">
      <alignment horizontal="center"/>
    </xf>
    <xf numFmtId="4" fontId="4" fillId="0" borderId="40" xfId="0" applyNumberFormat="1" applyFont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4" fontId="4" fillId="0" borderId="4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6" fillId="0" borderId="47" xfId="0" applyNumberFormat="1" applyFont="1" applyBorder="1" applyAlignment="1">
      <alignment horizontal="left" wrapText="1"/>
    </xf>
    <xf numFmtId="49" fontId="9" fillId="0" borderId="40" xfId="0" applyNumberFormat="1" applyFont="1" applyFill="1" applyBorder="1" applyAlignment="1">
      <alignment horizontal="center"/>
    </xf>
    <xf numFmtId="49" fontId="9" fillId="0" borderId="39" xfId="0" applyNumberFormat="1" applyFont="1" applyFill="1" applyBorder="1" applyAlignment="1">
      <alignment horizontal="center"/>
    </xf>
    <xf numFmtId="4" fontId="8" fillId="0" borderId="40" xfId="0" applyNumberFormat="1" applyFont="1" applyBorder="1" applyAlignment="1">
      <alignment horizontal="right"/>
    </xf>
    <xf numFmtId="49" fontId="2" fillId="0" borderId="48" xfId="0" applyNumberFormat="1" applyFont="1" applyBorder="1" applyAlignment="1">
      <alignment horizontal="left" wrapText="1"/>
    </xf>
    <xf numFmtId="49" fontId="2" fillId="0" borderId="28" xfId="0" applyNumberFormat="1" applyFont="1" applyBorder="1" applyAlignment="1">
      <alignment horizontal="left" wrapText="1"/>
    </xf>
    <xf numFmtId="49" fontId="2" fillId="0" borderId="47" xfId="0" applyNumberFormat="1" applyFont="1" applyBorder="1" applyAlignment="1">
      <alignment horizontal="left" wrapText="1"/>
    </xf>
    <xf numFmtId="180" fontId="4" fillId="0" borderId="0" xfId="0" applyNumberFormat="1" applyFont="1" applyAlignment="1">
      <alignment/>
    </xf>
    <xf numFmtId="49" fontId="2" fillId="0" borderId="49" xfId="0" applyNumberFormat="1" applyFont="1" applyBorder="1" applyAlignment="1">
      <alignment horizontal="left" wrapText="1"/>
    </xf>
    <xf numFmtId="4" fontId="8" fillId="0" borderId="39" xfId="0" applyNumberFormat="1" applyFont="1" applyBorder="1" applyAlignment="1">
      <alignment horizontal="right"/>
    </xf>
    <xf numFmtId="49" fontId="2" fillId="0" borderId="39" xfId="0" applyNumberFormat="1" applyFont="1" applyBorder="1" applyAlignment="1">
      <alignment horizontal="center" wrapText="1"/>
    </xf>
    <xf numFmtId="4" fontId="4" fillId="0" borderId="39" xfId="0" applyNumberFormat="1" applyFont="1" applyBorder="1" applyAlignment="1">
      <alignment horizontal="right"/>
    </xf>
    <xf numFmtId="49" fontId="2" fillId="0" borderId="50" xfId="0" applyNumberFormat="1" applyFont="1" applyBorder="1" applyAlignment="1">
      <alignment horizontal="left" wrapText="1"/>
    </xf>
    <xf numFmtId="49" fontId="7" fillId="0" borderId="51" xfId="0" applyNumberFormat="1" applyFont="1" applyBorder="1" applyAlignment="1">
      <alignment horizontal="center"/>
    </xf>
    <xf numFmtId="4" fontId="8" fillId="0" borderId="51" xfId="0" applyNumberFormat="1" applyFont="1" applyBorder="1" applyAlignment="1">
      <alignment horizontal="right"/>
    </xf>
    <xf numFmtId="49" fontId="2" fillId="0" borderId="52" xfId="0" applyNumberFormat="1" applyFont="1" applyBorder="1" applyAlignment="1">
      <alignment horizontal="left" wrapText="1"/>
    </xf>
    <xf numFmtId="49" fontId="9" fillId="0" borderId="5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left" wrapText="1"/>
    </xf>
    <xf numFmtId="49" fontId="9" fillId="0" borderId="51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left" wrapText="1"/>
    </xf>
    <xf numFmtId="49" fontId="7" fillId="0" borderId="49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 wrapText="1"/>
    </xf>
    <xf numFmtId="49" fontId="7" fillId="0" borderId="55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 wrapText="1"/>
    </xf>
    <xf numFmtId="49" fontId="9" fillId="0" borderId="39" xfId="0" applyNumberFormat="1" applyFont="1" applyBorder="1" applyAlignment="1">
      <alignment horizontal="center" wrapText="1"/>
    </xf>
    <xf numFmtId="49" fontId="9" fillId="0" borderId="40" xfId="0" applyNumberFormat="1" applyFont="1" applyBorder="1" applyAlignment="1">
      <alignment horizontal="center" wrapText="1"/>
    </xf>
    <xf numFmtId="49" fontId="7" fillId="0" borderId="40" xfId="0" applyNumberFormat="1" applyFont="1" applyBorder="1" applyAlignment="1">
      <alignment horizontal="center" wrapText="1"/>
    </xf>
    <xf numFmtId="49" fontId="7" fillId="0" borderId="39" xfId="0" applyNumberFormat="1" applyFont="1" applyBorder="1" applyAlignment="1">
      <alignment horizontal="center" wrapText="1"/>
    </xf>
    <xf numFmtId="49" fontId="9" fillId="0" borderId="40" xfId="0" applyNumberFormat="1" applyFont="1" applyBorder="1" applyAlignment="1">
      <alignment horizontal="center" wrapText="1"/>
    </xf>
    <xf numFmtId="49" fontId="9" fillId="0" borderId="39" xfId="0" applyNumberFormat="1" applyFont="1" applyBorder="1" applyAlignment="1">
      <alignment horizontal="center" wrapText="1"/>
    </xf>
    <xf numFmtId="0" fontId="2" fillId="0" borderId="56" xfId="0" applyFont="1" applyBorder="1" applyAlignment="1">
      <alignment/>
    </xf>
    <xf numFmtId="49" fontId="7" fillId="0" borderId="40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49" fontId="9" fillId="0" borderId="40" xfId="0" applyNumberFormat="1" applyFont="1" applyBorder="1" applyAlignment="1">
      <alignment horizontal="center"/>
    </xf>
    <xf numFmtId="49" fontId="9" fillId="0" borderId="39" xfId="0" applyNumberFormat="1" applyFont="1" applyBorder="1" applyAlignment="1">
      <alignment horizontal="center"/>
    </xf>
    <xf numFmtId="0" fontId="4" fillId="0" borderId="57" xfId="0" applyFont="1" applyBorder="1" applyAlignment="1">
      <alignment/>
    </xf>
    <xf numFmtId="0" fontId="4" fillId="0" borderId="58" xfId="0" applyFont="1" applyBorder="1" applyAlignment="1">
      <alignment/>
    </xf>
    <xf numFmtId="0" fontId="9" fillId="0" borderId="58" xfId="0" applyFont="1" applyBorder="1" applyAlignment="1">
      <alignment horizontal="center"/>
    </xf>
    <xf numFmtId="0" fontId="4" fillId="0" borderId="58" xfId="0" applyFont="1" applyBorder="1" applyAlignment="1">
      <alignment/>
    </xf>
    <xf numFmtId="49" fontId="2" fillId="0" borderId="29" xfId="0" applyNumberFormat="1" applyFont="1" applyBorder="1" applyAlignment="1">
      <alignment horizontal="left" wrapText="1"/>
    </xf>
    <xf numFmtId="49" fontId="2" fillId="0" borderId="59" xfId="0" applyNumberFormat="1" applyFont="1" applyBorder="1" applyAlignment="1">
      <alignment horizontal="center" wrapText="1"/>
    </xf>
    <xf numFmtId="49" fontId="4" fillId="0" borderId="60" xfId="0" applyNumberFormat="1" applyFont="1" applyBorder="1" applyAlignment="1">
      <alignment horizontal="center"/>
    </xf>
    <xf numFmtId="49" fontId="4" fillId="0" borderId="61" xfId="0" applyNumberFormat="1" applyFont="1" applyBorder="1" applyAlignment="1">
      <alignment horizontal="center"/>
    </xf>
    <xf numFmtId="4" fontId="4" fillId="0" borderId="62" xfId="0" applyNumberFormat="1" applyFont="1" applyBorder="1" applyAlignment="1">
      <alignment horizontal="right"/>
    </xf>
    <xf numFmtId="4" fontId="4" fillId="0" borderId="63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23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64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81" fontId="2" fillId="0" borderId="65" xfId="0" applyNumberFormat="1" applyFont="1" applyBorder="1" applyAlignment="1">
      <alignment horizontal="center"/>
    </xf>
    <xf numFmtId="49" fontId="2" fillId="0" borderId="66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67" xfId="0" applyNumberFormat="1" applyFont="1" applyBorder="1" applyAlignment="1">
      <alignment horizontal="center" wrapText="1"/>
    </xf>
    <xf numFmtId="49" fontId="2" fillId="0" borderId="65" xfId="0" applyNumberFormat="1" applyFont="1" applyBorder="1" applyAlignment="1">
      <alignment horizontal="center"/>
    </xf>
    <xf numFmtId="49" fontId="2" fillId="0" borderId="66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68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/>
    </xf>
    <xf numFmtId="49" fontId="2" fillId="0" borderId="6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right"/>
    </xf>
    <xf numFmtId="49" fontId="2" fillId="0" borderId="41" xfId="0" applyNumberFormat="1" applyFont="1" applyBorder="1" applyAlignment="1">
      <alignment horizontal="left" wrapText="1"/>
    </xf>
    <xf numFmtId="49" fontId="2" fillId="0" borderId="42" xfId="0" applyNumberFormat="1" applyFont="1" applyBorder="1" applyAlignment="1">
      <alignment horizontal="center" wrapText="1"/>
    </xf>
    <xf numFmtId="49" fontId="4" fillId="0" borderId="4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" fontId="4" fillId="0" borderId="43" xfId="0" applyNumberFormat="1" applyFont="1" applyBorder="1" applyAlignment="1">
      <alignment horizontal="right"/>
    </xf>
    <xf numFmtId="4" fontId="4" fillId="0" borderId="44" xfId="0" applyNumberFormat="1" applyFont="1" applyBorder="1" applyAlignment="1">
      <alignment horizontal="right"/>
    </xf>
    <xf numFmtId="4" fontId="4" fillId="0" borderId="45" xfId="0" applyNumberFormat="1" applyFont="1" applyBorder="1" applyAlignment="1">
      <alignment horizontal="right"/>
    </xf>
    <xf numFmtId="4" fontId="4" fillId="0" borderId="46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/>
    </xf>
    <xf numFmtId="49" fontId="4" fillId="0" borderId="57" xfId="0" applyNumberFormat="1" applyFont="1" applyBorder="1" applyAlignment="1">
      <alignment horizontal="center"/>
    </xf>
    <xf numFmtId="4" fontId="4" fillId="0" borderId="40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4" fontId="4" fillId="0" borderId="57" xfId="0" applyNumberFormat="1" applyFont="1" applyBorder="1" applyAlignment="1">
      <alignment horizontal="right"/>
    </xf>
    <xf numFmtId="49" fontId="4" fillId="0" borderId="40" xfId="0" applyNumberFormat="1" applyFont="1" applyBorder="1" applyAlignment="1">
      <alignment horizontal="right"/>
    </xf>
    <xf numFmtId="49" fontId="4" fillId="0" borderId="39" xfId="0" applyNumberFormat="1" applyFont="1" applyBorder="1" applyAlignment="1">
      <alignment horizontal="right"/>
    </xf>
    <xf numFmtId="182" fontId="2" fillId="0" borderId="38" xfId="0" applyNumberFormat="1" applyFont="1" applyBorder="1" applyAlignment="1">
      <alignment horizontal="left" wrapText="1"/>
    </xf>
    <xf numFmtId="49" fontId="4" fillId="0" borderId="39" xfId="0" applyNumberFormat="1" applyFont="1" applyBorder="1" applyAlignment="1">
      <alignment horizontal="center"/>
    </xf>
    <xf numFmtId="4" fontId="4" fillId="0" borderId="40" xfId="0" applyNumberFormat="1" applyFont="1" applyBorder="1" applyAlignment="1">
      <alignment horizontal="center"/>
    </xf>
    <xf numFmtId="4" fontId="4" fillId="0" borderId="70" xfId="0" applyNumberFormat="1" applyFont="1" applyBorder="1" applyAlignment="1">
      <alignment horizontal="right"/>
    </xf>
    <xf numFmtId="4" fontId="4" fillId="0" borderId="71" xfId="0" applyNumberFormat="1" applyFont="1" applyBorder="1" applyAlignment="1">
      <alignment horizontal="center"/>
    </xf>
    <xf numFmtId="4" fontId="4" fillId="0" borderId="51" xfId="0" applyNumberFormat="1" applyFont="1" applyBorder="1" applyAlignment="1">
      <alignment horizontal="right"/>
    </xf>
    <xf numFmtId="49" fontId="4" fillId="0" borderId="40" xfId="0" applyNumberFormat="1" applyFont="1" applyBorder="1" applyAlignment="1">
      <alignment horizontal="center"/>
    </xf>
    <xf numFmtId="4" fontId="4" fillId="0" borderId="72" xfId="0" applyNumberFormat="1" applyFont="1" applyBorder="1" applyAlignment="1">
      <alignment horizontal="center"/>
    </xf>
    <xf numFmtId="4" fontId="4" fillId="0" borderId="73" xfId="0" applyNumberFormat="1" applyFont="1" applyBorder="1" applyAlignment="1">
      <alignment horizontal="right"/>
    </xf>
    <xf numFmtId="0" fontId="2" fillId="0" borderId="28" xfId="17" applyNumberFormat="1" applyFont="1" applyFill="1" applyBorder="1" applyAlignment="1">
      <alignment horizontal="justify" vertical="top" wrapText="1"/>
      <protection/>
    </xf>
    <xf numFmtId="49" fontId="4" fillId="0" borderId="45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0" fontId="4" fillId="0" borderId="28" xfId="0" applyFont="1" applyBorder="1" applyAlignment="1">
      <alignment/>
    </xf>
    <xf numFmtId="2" fontId="4" fillId="0" borderId="40" xfId="0" applyNumberFormat="1" applyFont="1" applyBorder="1" applyAlignment="1">
      <alignment horizontal="right"/>
    </xf>
    <xf numFmtId="2" fontId="4" fillId="0" borderId="39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0" fontId="2" fillId="0" borderId="28" xfId="0" applyFont="1" applyBorder="1" applyAlignment="1">
      <alignment wrapText="1"/>
    </xf>
    <xf numFmtId="0" fontId="4" fillId="0" borderId="28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0" fontId="4" fillId="0" borderId="39" xfId="0" applyFont="1" applyBorder="1" applyAlignment="1">
      <alignment/>
    </xf>
    <xf numFmtId="2" fontId="4" fillId="0" borderId="39" xfId="0" applyNumberFormat="1" applyFont="1" applyBorder="1" applyAlignment="1">
      <alignment horizontal="right"/>
    </xf>
    <xf numFmtId="2" fontId="2" fillId="0" borderId="28" xfId="17" applyNumberFormat="1" applyFont="1" applyFill="1" applyBorder="1" applyAlignment="1">
      <alignment vertical="top" wrapText="1"/>
      <protection/>
    </xf>
    <xf numFmtId="0" fontId="2" fillId="0" borderId="28" xfId="0" applyNumberFormat="1" applyFont="1" applyFill="1" applyBorder="1" applyAlignment="1">
      <alignment horizontal="justify" vertical="top" wrapText="1"/>
    </xf>
    <xf numFmtId="0" fontId="10" fillId="0" borderId="28" xfId="0" applyFont="1" applyBorder="1" applyAlignment="1">
      <alignment wrapText="1"/>
    </xf>
    <xf numFmtId="0" fontId="0" fillId="0" borderId="28" xfId="0" applyBorder="1" applyAlignment="1">
      <alignment/>
    </xf>
    <xf numFmtId="49" fontId="10" fillId="0" borderId="40" xfId="0" applyNumberFormat="1" applyFont="1" applyBorder="1" applyAlignment="1">
      <alignment horizontal="center"/>
    </xf>
    <xf numFmtId="49" fontId="10" fillId="0" borderId="39" xfId="0" applyNumberFormat="1" applyFont="1" applyBorder="1" applyAlignment="1">
      <alignment horizontal="center"/>
    </xf>
    <xf numFmtId="2" fontId="10" fillId="0" borderId="40" xfId="0" applyNumberFormat="1" applyFont="1" applyBorder="1" applyAlignment="1">
      <alignment horizontal="right"/>
    </xf>
    <xf numFmtId="2" fontId="10" fillId="0" borderId="39" xfId="0" applyNumberFormat="1" applyFont="1" applyBorder="1" applyAlignment="1">
      <alignment horizontal="right"/>
    </xf>
    <xf numFmtId="2" fontId="10" fillId="0" borderId="28" xfId="0" applyNumberFormat="1" applyFont="1" applyBorder="1" applyAlignment="1">
      <alignment/>
    </xf>
    <xf numFmtId="0" fontId="11" fillId="0" borderId="0" xfId="0" applyFont="1" applyAlignment="1">
      <alignment/>
    </xf>
  </cellXfs>
  <cellStyles count="51">
    <cellStyle name="Normal" xfId="0"/>
    <cellStyle name="20% — Акцент3" xfId="15"/>
    <cellStyle name="Currency [0]" xfId="16"/>
    <cellStyle name="Обычный 4" xfId="17"/>
    <cellStyle name="40% — Акцент5" xfId="18"/>
    <cellStyle name="Хороший" xfId="19"/>
    <cellStyle name="Comma [0]" xfId="20"/>
    <cellStyle name="Currency" xfId="21"/>
    <cellStyle name="Comma" xfId="22"/>
    <cellStyle name="40% — Акцент6" xfId="23"/>
    <cellStyle name="Percent" xfId="24"/>
    <cellStyle name="20% — Акцент2" xfId="25"/>
    <cellStyle name="Итого" xfId="26"/>
    <cellStyle name="Вывод" xfId="27"/>
    <cellStyle name="Hyperlink" xfId="28"/>
    <cellStyle name="Примечание" xfId="29"/>
    <cellStyle name="40% — Акцент4" xfId="30"/>
    <cellStyle name="Followed Hyperlink" xfId="31"/>
    <cellStyle name="Предупреждающий текст" xfId="32"/>
    <cellStyle name="Заголовок" xfId="33"/>
    <cellStyle name="Пояснительный текст" xfId="34"/>
    <cellStyle name="Заголовок 1" xfId="35"/>
    <cellStyle name="Заголовок 2" xfId="36"/>
    <cellStyle name="Заголовок 3" xfId="37"/>
    <cellStyle name="Заголовок 4" xfId="38"/>
    <cellStyle name="Ввод" xfId="39"/>
    <cellStyle name="Проверить ячейку" xfId="40"/>
    <cellStyle name="Вычисление" xfId="41"/>
    <cellStyle name="Связанная ячейка" xfId="42"/>
    <cellStyle name="Плохой" xfId="43"/>
    <cellStyle name="Акцент5" xfId="44"/>
    <cellStyle name="Нейтральный" xfId="45"/>
    <cellStyle name="Акцент1" xfId="46"/>
    <cellStyle name="20% — Акцент1" xfId="47"/>
    <cellStyle name="40% — Акцент1" xfId="48"/>
    <cellStyle name="20% — Акцент5" xfId="49"/>
    <cellStyle name="60% — Акцент1" xfId="50"/>
    <cellStyle name="Акцент2" xfId="51"/>
    <cellStyle name="40% — Акцент2" xfId="52"/>
    <cellStyle name="20% — Акцент6" xfId="53"/>
    <cellStyle name="60% — Акцент2" xfId="54"/>
    <cellStyle name="Акцент3" xfId="55"/>
    <cellStyle name="40% — Акцент3" xfId="56"/>
    <cellStyle name="60% — Акцент3" xfId="57"/>
    <cellStyle name="Акцент4" xfId="58"/>
    <cellStyle name="20% — Акцент4" xfId="59"/>
    <cellStyle name="60% — Акцент4" xfId="60"/>
    <cellStyle name="60% — Акцент5" xfId="61"/>
    <cellStyle name="Акцент6" xfId="62"/>
    <cellStyle name="60% — Акцент6" xfId="63"/>
    <cellStyle name="Обычный_Лист1" xfId="64"/>
  </cellStyles>
  <dxfs count="1"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150"/>
  <sheetViews>
    <sheetView showGridLines="0" zoomScale="110" zoomScaleNormal="110" workbookViewId="0" topLeftCell="A1">
      <selection activeCell="G143" sqref="G143"/>
    </sheetView>
  </sheetViews>
  <sheetFormatPr defaultColWidth="9.125" defaultRowHeight="12.75"/>
  <cols>
    <col min="1" max="1" width="43.75390625" style="0" customWidth="1"/>
    <col min="2" max="2" width="6.125" style="0" customWidth="1"/>
    <col min="3" max="3" width="1.75390625" style="0" hidden="1" customWidth="1"/>
    <col min="4" max="4" width="23.25390625" style="0" customWidth="1"/>
    <col min="5" max="5" width="10.25390625" style="0" hidden="1" customWidth="1"/>
    <col min="6" max="6" width="14.625" style="0" customWidth="1"/>
    <col min="7" max="8" width="18.75390625" style="0" customWidth="1"/>
    <col min="9" max="9" width="9.75390625" style="0" customWidth="1"/>
    <col min="10" max="10" width="9.125" style="0" hidden="1" customWidth="1"/>
  </cols>
  <sheetData>
    <row r="1" spans="1:10" ht="14.25">
      <c r="A1" s="146"/>
      <c r="B1" s="146"/>
      <c r="C1" s="146"/>
      <c r="D1" s="146"/>
      <c r="E1" s="146"/>
      <c r="F1" s="147"/>
      <c r="G1" s="147"/>
      <c r="H1" s="148"/>
      <c r="J1" s="1" t="s">
        <v>0</v>
      </c>
    </row>
    <row r="2" spans="1:8" ht="15">
      <c r="A2" s="146" t="s">
        <v>1</v>
      </c>
      <c r="B2" s="146"/>
      <c r="C2" s="146"/>
      <c r="D2" s="146"/>
      <c r="E2" s="146"/>
      <c r="F2" s="146"/>
      <c r="G2" s="149"/>
      <c r="H2" s="150" t="s">
        <v>2</v>
      </c>
    </row>
    <row r="3" spans="1:10" ht="12.75">
      <c r="A3" s="151"/>
      <c r="B3" s="151"/>
      <c r="C3" s="151"/>
      <c r="D3" s="151"/>
      <c r="E3" s="152"/>
      <c r="F3" s="149"/>
      <c r="G3" s="153" t="s">
        <v>3</v>
      </c>
      <c r="H3" s="154" t="s">
        <v>4</v>
      </c>
      <c r="J3" s="1" t="s">
        <v>5</v>
      </c>
    </row>
    <row r="4" spans="1:10" ht="12.75">
      <c r="A4" s="155" t="s">
        <v>6</v>
      </c>
      <c r="B4" s="155"/>
      <c r="C4" s="155"/>
      <c r="D4" s="155"/>
      <c r="E4" s="155"/>
      <c r="F4" s="152"/>
      <c r="G4" s="149" t="s">
        <v>7</v>
      </c>
      <c r="H4" s="156" t="s">
        <v>8</v>
      </c>
      <c r="J4" s="1" t="s">
        <v>9</v>
      </c>
    </row>
    <row r="5" spans="1:10" ht="12.75">
      <c r="A5" s="151"/>
      <c r="B5" s="151"/>
      <c r="C5" s="151"/>
      <c r="D5" s="151"/>
      <c r="E5" s="152"/>
      <c r="F5" s="152"/>
      <c r="G5" s="149" t="s">
        <v>10</v>
      </c>
      <c r="H5" s="157" t="s">
        <v>11</v>
      </c>
      <c r="J5" s="1" t="s">
        <v>12</v>
      </c>
    </row>
    <row r="6" spans="1:10" ht="22.5" customHeight="1">
      <c r="A6" s="158" t="s">
        <v>13</v>
      </c>
      <c r="B6" s="158"/>
      <c r="C6" s="158"/>
      <c r="D6" s="159" t="s">
        <v>14</v>
      </c>
      <c r="E6" s="159"/>
      <c r="F6" s="159"/>
      <c r="G6" s="149" t="s">
        <v>15</v>
      </c>
      <c r="H6" s="157" t="s">
        <v>16</v>
      </c>
      <c r="J6" s="1" t="s">
        <v>17</v>
      </c>
    </row>
    <row r="7" spans="1:8" ht="12.75">
      <c r="A7" s="158" t="s">
        <v>18</v>
      </c>
      <c r="B7" s="159" t="s">
        <v>19</v>
      </c>
      <c r="C7" s="159"/>
      <c r="D7" s="159"/>
      <c r="E7" s="159"/>
      <c r="F7" s="159"/>
      <c r="G7" s="149" t="s">
        <v>20</v>
      </c>
      <c r="H7" s="160" t="s">
        <v>11</v>
      </c>
    </row>
    <row r="8" spans="1:8" ht="12.75">
      <c r="A8" s="158" t="s">
        <v>21</v>
      </c>
      <c r="B8" s="158"/>
      <c r="C8" s="158"/>
      <c r="D8" s="158"/>
      <c r="E8" s="62"/>
      <c r="F8" s="152"/>
      <c r="G8" s="149"/>
      <c r="H8" s="161"/>
    </row>
    <row r="9" spans="1:10" ht="13.5">
      <c r="A9" s="158" t="s">
        <v>22</v>
      </c>
      <c r="B9" s="158"/>
      <c r="C9" s="162"/>
      <c r="D9" s="162"/>
      <c r="E9" s="62"/>
      <c r="F9" s="152"/>
      <c r="G9" s="149" t="s">
        <v>23</v>
      </c>
      <c r="H9" s="163" t="s">
        <v>24</v>
      </c>
      <c r="J9" s="1" t="s">
        <v>25</v>
      </c>
    </row>
    <row r="10" spans="1:8" ht="20.25" customHeight="1">
      <c r="A10" s="61" t="s">
        <v>26</v>
      </c>
      <c r="B10" s="61"/>
      <c r="C10" s="61"/>
      <c r="D10" s="61"/>
      <c r="E10" s="61"/>
      <c r="F10" s="61"/>
      <c r="G10" s="61"/>
      <c r="H10" s="164"/>
    </row>
    <row r="11" spans="1:8" ht="3.75" customHeight="1">
      <c r="A11" s="8" t="s">
        <v>27</v>
      </c>
      <c r="B11" s="9" t="s">
        <v>28</v>
      </c>
      <c r="C11" s="10" t="s">
        <v>29</v>
      </c>
      <c r="D11" s="67"/>
      <c r="E11" s="165" t="s">
        <v>30</v>
      </c>
      <c r="F11" s="166"/>
      <c r="G11" s="11" t="s">
        <v>31</v>
      </c>
      <c r="H11" s="12" t="s">
        <v>32</v>
      </c>
    </row>
    <row r="12" spans="1:8" ht="3" customHeight="1">
      <c r="A12" s="13"/>
      <c r="B12" s="14"/>
      <c r="C12" s="15"/>
      <c r="D12" s="70"/>
      <c r="E12" s="72"/>
      <c r="F12" s="167"/>
      <c r="G12" s="16"/>
      <c r="H12" s="17"/>
    </row>
    <row r="13" spans="1:8" ht="3" customHeight="1">
      <c r="A13" s="13"/>
      <c r="B13" s="14"/>
      <c r="C13" s="15"/>
      <c r="D13" s="70"/>
      <c r="E13" s="72"/>
      <c r="F13" s="167"/>
      <c r="G13" s="16"/>
      <c r="H13" s="17"/>
    </row>
    <row r="14" spans="1:8" ht="3" customHeight="1">
      <c r="A14" s="13"/>
      <c r="B14" s="14"/>
      <c r="C14" s="15"/>
      <c r="D14" s="70"/>
      <c r="E14" s="72"/>
      <c r="F14" s="167"/>
      <c r="G14" s="16"/>
      <c r="H14" s="17"/>
    </row>
    <row r="15" spans="1:8" ht="3" customHeight="1">
      <c r="A15" s="13"/>
      <c r="B15" s="14"/>
      <c r="C15" s="15"/>
      <c r="D15" s="70"/>
      <c r="E15" s="72"/>
      <c r="F15" s="167"/>
      <c r="G15" s="16"/>
      <c r="H15" s="17"/>
    </row>
    <row r="16" spans="1:8" ht="3" customHeight="1">
      <c r="A16" s="13"/>
      <c r="B16" s="14"/>
      <c r="C16" s="15"/>
      <c r="D16" s="70"/>
      <c r="E16" s="72"/>
      <c r="F16" s="167"/>
      <c r="G16" s="16"/>
      <c r="H16" s="17"/>
    </row>
    <row r="17" spans="1:8" ht="23.25" customHeight="1">
      <c r="A17" s="18"/>
      <c r="B17" s="19"/>
      <c r="C17" s="20"/>
      <c r="D17" s="75"/>
      <c r="E17" s="76"/>
      <c r="F17" s="168"/>
      <c r="G17" s="21"/>
      <c r="H17" s="22"/>
    </row>
    <row r="18" spans="1:8" ht="12" customHeight="1">
      <c r="A18" s="23">
        <v>1</v>
      </c>
      <c r="B18" s="24">
        <v>2</v>
      </c>
      <c r="C18" s="25">
        <v>3</v>
      </c>
      <c r="D18" s="78"/>
      <c r="E18" s="27" t="s">
        <v>33</v>
      </c>
      <c r="F18" s="169"/>
      <c r="G18" s="170" t="s">
        <v>17</v>
      </c>
      <c r="H18" s="28" t="s">
        <v>34</v>
      </c>
    </row>
    <row r="19" spans="1:8" ht="12.75">
      <c r="A19" s="92" t="s">
        <v>35</v>
      </c>
      <c r="B19" s="50" t="s">
        <v>36</v>
      </c>
      <c r="C19" s="171" t="s">
        <v>37</v>
      </c>
      <c r="D19" s="172"/>
      <c r="E19" s="96">
        <f>E21+E112</f>
        <v>7391818.22</v>
      </c>
      <c r="F19" s="173"/>
      <c r="G19" s="173">
        <f>G21+G112</f>
        <v>2389801.08</v>
      </c>
      <c r="H19" s="32">
        <f>E19-G19</f>
        <v>5002017.14</v>
      </c>
    </row>
    <row r="20" spans="1:8" ht="12.75">
      <c r="A20" s="174" t="s">
        <v>38</v>
      </c>
      <c r="B20" s="175" t="s">
        <v>11</v>
      </c>
      <c r="C20" s="176" t="s">
        <v>11</v>
      </c>
      <c r="D20" s="177"/>
      <c r="E20" s="178"/>
      <c r="F20" s="179"/>
      <c r="G20" s="180"/>
      <c r="H20" s="181"/>
    </row>
    <row r="21" spans="1:8" ht="12.75">
      <c r="A21" s="92" t="s">
        <v>39</v>
      </c>
      <c r="B21" s="50" t="s">
        <v>11</v>
      </c>
      <c r="C21" s="182" t="s">
        <v>40</v>
      </c>
      <c r="D21" s="182"/>
      <c r="E21" s="32">
        <f>E22+F36+E44+E51+E77+E81+F97+F110+F111+F107+F109</f>
        <v>1010745</v>
      </c>
      <c r="F21" s="32"/>
      <c r="G21" s="32">
        <f>G22+G36+G44+G51+G77+G81+G97+G106+G76+G111+G110+G108+G107+G109</f>
        <v>172496.08000000002</v>
      </c>
      <c r="H21" s="97">
        <f>E21-G21</f>
        <v>838248.9199999999</v>
      </c>
    </row>
    <row r="22" spans="1:8" ht="12.75">
      <c r="A22" s="92" t="s">
        <v>41</v>
      </c>
      <c r="B22" s="50" t="s">
        <v>11</v>
      </c>
      <c r="C22" s="182" t="s">
        <v>42</v>
      </c>
      <c r="D22" s="182"/>
      <c r="E22" s="32">
        <f>E23</f>
        <v>93210</v>
      </c>
      <c r="F22" s="32"/>
      <c r="G22" s="32">
        <f>G23</f>
        <v>47760.53</v>
      </c>
      <c r="H22" s="97">
        <f>E22-G22</f>
        <v>45449.47</v>
      </c>
    </row>
    <row r="23" spans="1:8" ht="12.75">
      <c r="A23" s="92" t="s">
        <v>43</v>
      </c>
      <c r="B23" s="50" t="s">
        <v>11</v>
      </c>
      <c r="C23" s="182" t="s">
        <v>44</v>
      </c>
      <c r="D23" s="182"/>
      <c r="E23" s="32">
        <f>FIO+F30+E32</f>
        <v>93210</v>
      </c>
      <c r="F23" s="32"/>
      <c r="G23" s="32">
        <f>G24+G32</f>
        <v>47760.53</v>
      </c>
      <c r="H23" s="97">
        <f>E23-G23</f>
        <v>45449.47</v>
      </c>
    </row>
    <row r="24" spans="1:8" ht="67.5">
      <c r="A24" s="92" t="s">
        <v>45</v>
      </c>
      <c r="B24" s="50" t="s">
        <v>11</v>
      </c>
      <c r="C24" s="182" t="s">
        <v>46</v>
      </c>
      <c r="D24" s="182"/>
      <c r="E24" s="32">
        <f>F25</f>
        <v>92100</v>
      </c>
      <c r="F24" s="32"/>
      <c r="G24" s="32">
        <f>G25+G26</f>
        <v>47690.61</v>
      </c>
      <c r="H24" s="97">
        <f>FIO-G24</f>
        <v>44409.39</v>
      </c>
    </row>
    <row r="25" spans="1:8" ht="67.5">
      <c r="A25" s="92" t="s">
        <v>45</v>
      </c>
      <c r="B25" s="50"/>
      <c r="C25" s="182"/>
      <c r="D25" s="182" t="s">
        <v>47</v>
      </c>
      <c r="E25" s="32"/>
      <c r="F25" s="32">
        <v>92100</v>
      </c>
      <c r="G25" s="32">
        <v>47688.82</v>
      </c>
      <c r="H25" s="97">
        <f>F25-G25</f>
        <v>44411.18</v>
      </c>
    </row>
    <row r="26" spans="1:8" ht="12.75">
      <c r="A26" s="92" t="s">
        <v>48</v>
      </c>
      <c r="B26" s="50"/>
      <c r="C26" s="182"/>
      <c r="D26" s="182" t="s">
        <v>49</v>
      </c>
      <c r="E26" s="32"/>
      <c r="F26" s="32"/>
      <c r="G26" s="32">
        <v>1.79</v>
      </c>
      <c r="H26" s="97"/>
    </row>
    <row r="27" spans="1:8" ht="12.75">
      <c r="A27" s="92" t="s">
        <v>50</v>
      </c>
      <c r="B27" s="50"/>
      <c r="C27" s="182"/>
      <c r="D27" s="182" t="s">
        <v>51</v>
      </c>
      <c r="E27" s="182"/>
      <c r="F27" s="32"/>
      <c r="G27" s="32">
        <v>0</v>
      </c>
      <c r="H27" s="97"/>
    </row>
    <row r="28" spans="1:8" ht="12.75">
      <c r="A28" s="92" t="s">
        <v>50</v>
      </c>
      <c r="B28" s="50"/>
      <c r="C28" s="182"/>
      <c r="D28" s="182" t="s">
        <v>52</v>
      </c>
      <c r="E28" s="182"/>
      <c r="F28" s="32"/>
      <c r="G28" s="32">
        <v>0</v>
      </c>
      <c r="H28" s="97"/>
    </row>
    <row r="29" spans="1:8" ht="12.75">
      <c r="A29" s="92" t="s">
        <v>53</v>
      </c>
      <c r="B29" s="50"/>
      <c r="C29" s="171"/>
      <c r="D29" s="171" t="s">
        <v>54</v>
      </c>
      <c r="E29" s="172"/>
      <c r="F29" s="32"/>
      <c r="G29" s="32">
        <f>G30+G31</f>
        <v>0</v>
      </c>
      <c r="H29" s="97">
        <f>H30</f>
        <v>0</v>
      </c>
    </row>
    <row r="30" spans="1:8" ht="12.75">
      <c r="A30" s="92" t="s">
        <v>53</v>
      </c>
      <c r="B30" s="50"/>
      <c r="C30" s="171"/>
      <c r="D30" s="171" t="s">
        <v>55</v>
      </c>
      <c r="E30" s="172"/>
      <c r="F30" s="32"/>
      <c r="G30" s="32">
        <v>0</v>
      </c>
      <c r="H30" s="97">
        <f>F30-G30</f>
        <v>0</v>
      </c>
    </row>
    <row r="31" spans="1:8" ht="12.75">
      <c r="A31" s="92" t="s">
        <v>56</v>
      </c>
      <c r="B31" s="50"/>
      <c r="C31" s="171"/>
      <c r="D31" s="171" t="s">
        <v>57</v>
      </c>
      <c r="E31" s="172"/>
      <c r="F31" s="32"/>
      <c r="G31" s="32"/>
      <c r="H31" s="97"/>
    </row>
    <row r="32" spans="1:8" ht="45">
      <c r="A32" s="92" t="s">
        <v>58</v>
      </c>
      <c r="B32" s="50" t="s">
        <v>11</v>
      </c>
      <c r="C32" s="171" t="s">
        <v>59</v>
      </c>
      <c r="D32" s="172"/>
      <c r="E32" s="32">
        <f>F33</f>
        <v>1110</v>
      </c>
      <c r="F32" s="32"/>
      <c r="G32" s="32">
        <f>G33+G34+G35</f>
        <v>69.92</v>
      </c>
      <c r="H32" s="97">
        <f>H33</f>
        <v>1047.09</v>
      </c>
    </row>
    <row r="33" spans="1:8" ht="45">
      <c r="A33" s="92" t="s">
        <v>58</v>
      </c>
      <c r="B33" s="50"/>
      <c r="C33" s="171"/>
      <c r="D33" s="171" t="s">
        <v>60</v>
      </c>
      <c r="E33" s="183"/>
      <c r="F33" s="32">
        <v>1110</v>
      </c>
      <c r="G33" s="32">
        <v>62.91</v>
      </c>
      <c r="H33" s="97">
        <f>F33-G33</f>
        <v>1047.09</v>
      </c>
    </row>
    <row r="34" spans="1:8" ht="45">
      <c r="A34" s="92" t="s">
        <v>58</v>
      </c>
      <c r="B34" s="50"/>
      <c r="C34" s="171"/>
      <c r="D34" s="182" t="s">
        <v>61</v>
      </c>
      <c r="E34" s="183"/>
      <c r="F34" s="173"/>
      <c r="G34" s="32">
        <v>7.01</v>
      </c>
      <c r="H34" s="97"/>
    </row>
    <row r="35" spans="1:8" ht="45">
      <c r="A35" s="92" t="s">
        <v>58</v>
      </c>
      <c r="B35" s="50"/>
      <c r="C35" s="171" t="s">
        <v>62</v>
      </c>
      <c r="D35" s="172"/>
      <c r="E35" s="184"/>
      <c r="F35" s="185"/>
      <c r="G35" s="32">
        <v>0</v>
      </c>
      <c r="H35" s="97"/>
    </row>
    <row r="36" spans="1:8" ht="22.5">
      <c r="A36" s="92" t="s">
        <v>63</v>
      </c>
      <c r="B36" s="50"/>
      <c r="C36" s="171"/>
      <c r="D36" s="172" t="s">
        <v>64</v>
      </c>
      <c r="E36" s="186"/>
      <c r="F36" s="173">
        <f>F40+F41+F42+F43</f>
        <v>109400</v>
      </c>
      <c r="G36" s="32">
        <f>G37</f>
        <v>44501.18000000001</v>
      </c>
      <c r="H36" s="97">
        <f>H37</f>
        <v>64898.81999999999</v>
      </c>
    </row>
    <row r="37" spans="1:8" ht="22.5">
      <c r="A37" s="92" t="s">
        <v>65</v>
      </c>
      <c r="B37" s="50"/>
      <c r="C37" s="182" t="s">
        <v>66</v>
      </c>
      <c r="D37" s="182"/>
      <c r="E37" s="186">
        <f>F40+F41+F42+F43</f>
        <v>109400</v>
      </c>
      <c r="F37" s="173"/>
      <c r="G37" s="32">
        <f>G40+G41+G42+G43</f>
        <v>44501.18000000001</v>
      </c>
      <c r="H37" s="97">
        <f>E37-G37</f>
        <v>64898.81999999999</v>
      </c>
    </row>
    <row r="38" spans="1:8" ht="12.75" hidden="1">
      <c r="A38" s="92"/>
      <c r="B38" s="50"/>
      <c r="C38" s="182" t="s">
        <v>52</v>
      </c>
      <c r="D38" s="182"/>
      <c r="E38" s="187"/>
      <c r="F38" s="188"/>
      <c r="G38" s="32"/>
      <c r="H38" s="97"/>
    </row>
    <row r="39" spans="1:8" ht="78.75" hidden="1">
      <c r="A39" s="189" t="s">
        <v>67</v>
      </c>
      <c r="B39" s="50" t="s">
        <v>11</v>
      </c>
      <c r="C39" s="182" t="s">
        <v>68</v>
      </c>
      <c r="D39" s="182"/>
      <c r="E39" s="32"/>
      <c r="F39" s="32"/>
      <c r="G39" s="32"/>
      <c r="H39" s="97"/>
    </row>
    <row r="40" spans="1:8" ht="12.75">
      <c r="A40" s="92" t="s">
        <v>69</v>
      </c>
      <c r="B40" s="50"/>
      <c r="C40" s="182"/>
      <c r="D40" s="182" t="s">
        <v>70</v>
      </c>
      <c r="E40" s="32"/>
      <c r="F40" s="32">
        <v>50100</v>
      </c>
      <c r="G40" s="32">
        <v>21083.81</v>
      </c>
      <c r="H40" s="97">
        <f>F40-G40</f>
        <v>29016.19</v>
      </c>
    </row>
    <row r="41" spans="1:8" ht="12.75">
      <c r="A41" s="92" t="s">
        <v>71</v>
      </c>
      <c r="B41" s="50"/>
      <c r="C41" s="182"/>
      <c r="D41" s="182" t="s">
        <v>72</v>
      </c>
      <c r="E41" s="32"/>
      <c r="F41" s="32">
        <v>300</v>
      </c>
      <c r="G41" s="32">
        <v>137.95</v>
      </c>
      <c r="H41" s="97">
        <f>F41-G41</f>
        <v>162.05</v>
      </c>
    </row>
    <row r="42" spans="1:8" ht="12.75">
      <c r="A42" s="92" t="s">
        <v>73</v>
      </c>
      <c r="B42" s="50"/>
      <c r="C42" s="182"/>
      <c r="D42" s="182" t="s">
        <v>74</v>
      </c>
      <c r="E42" s="32"/>
      <c r="F42" s="32">
        <v>65500</v>
      </c>
      <c r="G42" s="32">
        <v>27475.83</v>
      </c>
      <c r="H42" s="97">
        <f>F42-G42</f>
        <v>38024.17</v>
      </c>
    </row>
    <row r="43" spans="1:8" ht="22.5">
      <c r="A43" s="92" t="s">
        <v>75</v>
      </c>
      <c r="B43" s="50"/>
      <c r="C43" s="182"/>
      <c r="D43" s="182" t="s">
        <v>76</v>
      </c>
      <c r="E43" s="32"/>
      <c r="F43" s="32">
        <v>-6500</v>
      </c>
      <c r="G43" s="32">
        <v>-4196.41</v>
      </c>
      <c r="H43" s="97">
        <f>F43-G43</f>
        <v>-2303.59</v>
      </c>
    </row>
    <row r="44" spans="1:8" ht="12.75">
      <c r="A44" s="92" t="s">
        <v>77</v>
      </c>
      <c r="B44" s="50" t="s">
        <v>11</v>
      </c>
      <c r="C44" s="182" t="s">
        <v>78</v>
      </c>
      <c r="D44" s="182"/>
      <c r="E44" s="32">
        <f>E45</f>
        <v>3340</v>
      </c>
      <c r="F44" s="32"/>
      <c r="G44" s="32">
        <f>G45</f>
        <v>0</v>
      </c>
      <c r="H44" s="97">
        <f>H45</f>
        <v>3340</v>
      </c>
    </row>
    <row r="45" spans="1:8" ht="12.75">
      <c r="A45" s="92" t="s">
        <v>79</v>
      </c>
      <c r="B45" s="50" t="s">
        <v>11</v>
      </c>
      <c r="C45" s="182" t="s">
        <v>80</v>
      </c>
      <c r="D45" s="182"/>
      <c r="E45" s="32">
        <f>E46</f>
        <v>3340</v>
      </c>
      <c r="F45" s="32"/>
      <c r="G45" s="32">
        <f>G46+G50</f>
        <v>0</v>
      </c>
      <c r="H45" s="97">
        <f>E45-G45</f>
        <v>3340</v>
      </c>
    </row>
    <row r="46" spans="1:8" ht="12.75">
      <c r="A46" s="92" t="s">
        <v>79</v>
      </c>
      <c r="B46" s="50" t="s">
        <v>11</v>
      </c>
      <c r="C46" s="182" t="s">
        <v>81</v>
      </c>
      <c r="D46" s="182"/>
      <c r="E46" s="32">
        <v>3340</v>
      </c>
      <c r="F46" s="32"/>
      <c r="G46" s="32">
        <v>-250</v>
      </c>
      <c r="H46" s="97">
        <f>E46-G46</f>
        <v>3590</v>
      </c>
    </row>
    <row r="47" spans="1:8" ht="12.75" hidden="1">
      <c r="A47" s="92" t="s">
        <v>79</v>
      </c>
      <c r="B47" s="50"/>
      <c r="C47" s="182"/>
      <c r="D47" s="182" t="s">
        <v>82</v>
      </c>
      <c r="E47" s="182"/>
      <c r="F47" s="32"/>
      <c r="G47" s="32"/>
      <c r="H47" s="97"/>
    </row>
    <row r="48" spans="1:8" ht="12.75" hidden="1">
      <c r="A48" s="92" t="s">
        <v>79</v>
      </c>
      <c r="B48" s="50"/>
      <c r="C48" s="182"/>
      <c r="D48" s="182" t="s">
        <v>83</v>
      </c>
      <c r="E48" s="182"/>
      <c r="F48" s="32"/>
      <c r="G48" s="32"/>
      <c r="H48" s="97"/>
    </row>
    <row r="49" spans="1:8" ht="12.75" hidden="1">
      <c r="A49" s="92" t="s">
        <v>79</v>
      </c>
      <c r="B49" s="50"/>
      <c r="C49" s="182"/>
      <c r="D49" s="182" t="s">
        <v>84</v>
      </c>
      <c r="E49" s="182"/>
      <c r="F49" s="32"/>
      <c r="G49" s="32"/>
      <c r="H49" s="97"/>
    </row>
    <row r="50" spans="1:8" ht="12.75">
      <c r="A50" s="92" t="s">
        <v>79</v>
      </c>
      <c r="B50" s="50" t="s">
        <v>11</v>
      </c>
      <c r="C50" s="182" t="s">
        <v>85</v>
      </c>
      <c r="D50" s="182"/>
      <c r="E50" s="32"/>
      <c r="F50" s="32"/>
      <c r="G50" s="32">
        <v>250</v>
      </c>
      <c r="H50" s="97"/>
    </row>
    <row r="51" spans="1:8" ht="12.75">
      <c r="A51" s="92" t="s">
        <v>86</v>
      </c>
      <c r="B51" s="50" t="s">
        <v>11</v>
      </c>
      <c r="C51" s="182" t="s">
        <v>87</v>
      </c>
      <c r="D51" s="182"/>
      <c r="E51" s="32">
        <f>E57+E52</f>
        <v>680900</v>
      </c>
      <c r="F51" s="32"/>
      <c r="G51" s="32">
        <f>G52+G57</f>
        <v>74225.31</v>
      </c>
      <c r="H51" s="97">
        <f>E51-G51</f>
        <v>606674.69</v>
      </c>
    </row>
    <row r="52" spans="1:8" ht="12.75">
      <c r="A52" s="92" t="s">
        <v>88</v>
      </c>
      <c r="B52" s="50" t="s">
        <v>11</v>
      </c>
      <c r="C52" s="182" t="s">
        <v>89</v>
      </c>
      <c r="D52" s="182"/>
      <c r="E52" s="32">
        <f>E53</f>
        <v>117000</v>
      </c>
      <c r="F52" s="32"/>
      <c r="G52" s="32">
        <f>G53</f>
        <v>13952.720000000001</v>
      </c>
      <c r="H52" s="97">
        <f>E52-G52</f>
        <v>103047.28</v>
      </c>
    </row>
    <row r="53" spans="1:8" ht="33.75">
      <c r="A53" s="92" t="s">
        <v>90</v>
      </c>
      <c r="B53" s="50" t="s">
        <v>11</v>
      </c>
      <c r="C53" s="182" t="s">
        <v>91</v>
      </c>
      <c r="D53" s="182"/>
      <c r="E53" s="32">
        <v>117000</v>
      </c>
      <c r="F53" s="32"/>
      <c r="G53" s="32">
        <f>G54+G55</f>
        <v>13952.720000000001</v>
      </c>
      <c r="H53" s="97">
        <f>E53-G53</f>
        <v>103047.28</v>
      </c>
    </row>
    <row r="54" spans="1:8" ht="33.75">
      <c r="A54" s="92" t="s">
        <v>90</v>
      </c>
      <c r="B54" s="50"/>
      <c r="C54" s="182"/>
      <c r="D54" s="182" t="s">
        <v>91</v>
      </c>
      <c r="E54" s="182"/>
      <c r="F54" s="32"/>
      <c r="G54" s="32">
        <v>12187.29</v>
      </c>
      <c r="H54" s="97"/>
    </row>
    <row r="55" spans="1:8" ht="33.75">
      <c r="A55" s="92" t="s">
        <v>90</v>
      </c>
      <c r="B55" s="50" t="s">
        <v>11</v>
      </c>
      <c r="C55" s="182" t="s">
        <v>92</v>
      </c>
      <c r="D55" s="182"/>
      <c r="E55" s="32"/>
      <c r="F55" s="32"/>
      <c r="G55" s="32">
        <v>1765.43</v>
      </c>
      <c r="H55" s="97"/>
    </row>
    <row r="56" spans="1:8" ht="33.75">
      <c r="A56" s="92" t="s">
        <v>90</v>
      </c>
      <c r="B56" s="50" t="s">
        <v>11</v>
      </c>
      <c r="C56" s="182" t="s">
        <v>93</v>
      </c>
      <c r="D56" s="182"/>
      <c r="E56" s="32"/>
      <c r="F56" s="32"/>
      <c r="G56" s="32"/>
      <c r="H56" s="97"/>
    </row>
    <row r="57" spans="1:8" ht="12.75">
      <c r="A57" s="92" t="s">
        <v>94</v>
      </c>
      <c r="B57" s="50" t="s">
        <v>11</v>
      </c>
      <c r="C57" s="182" t="s">
        <v>95</v>
      </c>
      <c r="D57" s="182"/>
      <c r="E57" s="32">
        <f>E58+F65</f>
        <v>563900</v>
      </c>
      <c r="F57" s="32"/>
      <c r="G57" s="32">
        <f>G58+G65</f>
        <v>60272.59</v>
      </c>
      <c r="H57" s="97">
        <f>E57-G57</f>
        <v>503627.41000000003</v>
      </c>
    </row>
    <row r="58" spans="1:8" ht="34.5" customHeight="1">
      <c r="A58" s="92" t="s">
        <v>96</v>
      </c>
      <c r="B58" s="50" t="s">
        <v>11</v>
      </c>
      <c r="C58" s="182" t="s">
        <v>97</v>
      </c>
      <c r="D58" s="182"/>
      <c r="E58" s="32">
        <f>F59</f>
        <v>137100</v>
      </c>
      <c r="F58" s="32"/>
      <c r="G58" s="32">
        <f>G59+G64</f>
        <v>31185</v>
      </c>
      <c r="H58" s="97">
        <f>E58-G58</f>
        <v>105915</v>
      </c>
    </row>
    <row r="59" spans="1:8" ht="33.75" customHeight="1">
      <c r="A59" s="92" t="s">
        <v>96</v>
      </c>
      <c r="B59" s="50" t="s">
        <v>11</v>
      </c>
      <c r="C59" s="182" t="s">
        <v>98</v>
      </c>
      <c r="D59" s="182"/>
      <c r="E59" s="32"/>
      <c r="F59" s="32">
        <v>137100</v>
      </c>
      <c r="G59" s="32">
        <v>31185</v>
      </c>
      <c r="H59" s="97">
        <f>F59-G59</f>
        <v>105915</v>
      </c>
    </row>
    <row r="60" spans="1:8" ht="33.75" hidden="1">
      <c r="A60" s="92" t="s">
        <v>96</v>
      </c>
      <c r="B60" s="50" t="s">
        <v>11</v>
      </c>
      <c r="C60" s="182" t="s">
        <v>99</v>
      </c>
      <c r="D60" s="182"/>
      <c r="E60" s="32"/>
      <c r="F60" s="32"/>
      <c r="G60" s="32">
        <v>170.68</v>
      </c>
      <c r="H60" s="97">
        <f>E60-G60</f>
        <v>-170.68</v>
      </c>
    </row>
    <row r="61" spans="1:8" ht="67.5" hidden="1">
      <c r="A61" s="92" t="s">
        <v>100</v>
      </c>
      <c r="B61" s="50"/>
      <c r="C61" s="182"/>
      <c r="D61" s="182" t="s">
        <v>101</v>
      </c>
      <c r="E61" s="182"/>
      <c r="F61" s="32"/>
      <c r="G61" s="32"/>
      <c r="H61" s="97">
        <f>F61-G61</f>
        <v>0</v>
      </c>
    </row>
    <row r="62" spans="1:8" ht="12.75" hidden="1">
      <c r="A62" s="92" t="s">
        <v>94</v>
      </c>
      <c r="B62" s="50"/>
      <c r="C62" s="182"/>
      <c r="D62" s="182" t="s">
        <v>101</v>
      </c>
      <c r="E62" s="182"/>
      <c r="F62" s="32"/>
      <c r="G62" s="32">
        <v>733.16</v>
      </c>
      <c r="H62" s="97"/>
    </row>
    <row r="63" spans="1:8" ht="45" hidden="1">
      <c r="A63" s="92" t="s">
        <v>102</v>
      </c>
      <c r="B63" s="50" t="s">
        <v>11</v>
      </c>
      <c r="C63" s="182" t="s">
        <v>103</v>
      </c>
      <c r="D63" s="182"/>
      <c r="E63" s="32"/>
      <c r="F63" s="32"/>
      <c r="G63" s="32">
        <f>G66</f>
        <v>-1656.4</v>
      </c>
      <c r="H63" s="97"/>
    </row>
    <row r="64" spans="1:8" ht="33.75">
      <c r="A64" s="92" t="s">
        <v>104</v>
      </c>
      <c r="B64" s="50"/>
      <c r="C64" s="182"/>
      <c r="D64" s="182" t="s">
        <v>105</v>
      </c>
      <c r="E64" s="32"/>
      <c r="F64" s="32"/>
      <c r="G64" s="32">
        <v>0</v>
      </c>
      <c r="H64" s="97"/>
    </row>
    <row r="65" spans="1:8" ht="34.5" customHeight="1">
      <c r="A65" s="92" t="s">
        <v>106</v>
      </c>
      <c r="B65" s="50" t="s">
        <v>11</v>
      </c>
      <c r="C65" s="182" t="s">
        <v>107</v>
      </c>
      <c r="D65" s="182"/>
      <c r="E65" s="32"/>
      <c r="F65" s="32">
        <f>F74</f>
        <v>426800</v>
      </c>
      <c r="G65" s="32">
        <f>G74+G75</f>
        <v>29087.59</v>
      </c>
      <c r="H65" s="97">
        <f>F65-G65</f>
        <v>397712.41</v>
      </c>
    </row>
    <row r="66" spans="1:8" ht="33.75" hidden="1">
      <c r="A66" s="92" t="s">
        <v>106</v>
      </c>
      <c r="B66" s="50" t="s">
        <v>11</v>
      </c>
      <c r="C66" s="182" t="s">
        <v>108</v>
      </c>
      <c r="D66" s="182"/>
      <c r="E66" s="32"/>
      <c r="F66" s="32"/>
      <c r="G66" s="32">
        <v>-1656.4</v>
      </c>
      <c r="H66" s="97"/>
    </row>
    <row r="67" spans="1:8" ht="12.75" hidden="1">
      <c r="A67" s="92" t="s">
        <v>109</v>
      </c>
      <c r="B67" s="50" t="s">
        <v>11</v>
      </c>
      <c r="C67" s="182" t="s">
        <v>110</v>
      </c>
      <c r="D67" s="182"/>
      <c r="E67" s="32">
        <v>12500</v>
      </c>
      <c r="F67" s="32"/>
      <c r="G67" s="32"/>
      <c r="H67" s="97"/>
    </row>
    <row r="68" spans="1:8" ht="45" hidden="1">
      <c r="A68" s="92" t="s">
        <v>111</v>
      </c>
      <c r="B68" s="50" t="s">
        <v>11</v>
      </c>
      <c r="C68" s="182" t="s">
        <v>112</v>
      </c>
      <c r="D68" s="182"/>
      <c r="E68" s="32">
        <f>E69</f>
        <v>12500</v>
      </c>
      <c r="F68" s="32"/>
      <c r="G68" s="32"/>
      <c r="H68" s="97"/>
    </row>
    <row r="69" spans="1:8" ht="67.5" hidden="1">
      <c r="A69" s="92" t="s">
        <v>113</v>
      </c>
      <c r="B69" s="50" t="s">
        <v>11</v>
      </c>
      <c r="C69" s="182" t="s">
        <v>114</v>
      </c>
      <c r="D69" s="182"/>
      <c r="E69" s="32">
        <v>12500</v>
      </c>
      <c r="F69" s="32"/>
      <c r="G69" s="32"/>
      <c r="H69" s="97"/>
    </row>
    <row r="70" spans="1:8" ht="12.75" hidden="1">
      <c r="A70" s="92"/>
      <c r="B70" s="50"/>
      <c r="C70" s="171" t="s">
        <v>115</v>
      </c>
      <c r="D70" s="172"/>
      <c r="E70" s="96"/>
      <c r="F70" s="173">
        <v>27400</v>
      </c>
      <c r="G70" s="32">
        <v>900</v>
      </c>
      <c r="H70" s="97"/>
    </row>
    <row r="71" spans="1:8" ht="12.75" hidden="1">
      <c r="A71" s="92" t="s">
        <v>116</v>
      </c>
      <c r="B71" s="50"/>
      <c r="C71" s="171" t="s">
        <v>117</v>
      </c>
      <c r="D71" s="172"/>
      <c r="E71" s="184"/>
      <c r="F71" s="185"/>
      <c r="G71" s="32"/>
      <c r="H71" s="97"/>
    </row>
    <row r="72" spans="1:8" ht="55.5" customHeight="1" hidden="1">
      <c r="A72" s="92" t="s">
        <v>118</v>
      </c>
      <c r="B72" s="50"/>
      <c r="C72" s="171"/>
      <c r="D72" s="182" t="s">
        <v>119</v>
      </c>
      <c r="E72" s="182"/>
      <c r="F72" s="185"/>
      <c r="G72" s="32"/>
      <c r="H72" s="97"/>
    </row>
    <row r="73" spans="1:8" ht="67.5" hidden="1">
      <c r="A73" s="92" t="s">
        <v>118</v>
      </c>
      <c r="B73" s="50"/>
      <c r="C73" s="171"/>
      <c r="D73" s="182" t="s">
        <v>119</v>
      </c>
      <c r="E73" s="182"/>
      <c r="F73" s="185"/>
      <c r="G73" s="32">
        <v>432</v>
      </c>
      <c r="H73" s="97"/>
    </row>
    <row r="74" spans="1:8" ht="33.75">
      <c r="A74" s="92" t="s">
        <v>106</v>
      </c>
      <c r="B74" s="50"/>
      <c r="C74" s="171"/>
      <c r="D74" s="182" t="s">
        <v>120</v>
      </c>
      <c r="E74" s="171"/>
      <c r="F74" s="32">
        <v>426800</v>
      </c>
      <c r="G74" s="32">
        <v>27165.09</v>
      </c>
      <c r="H74" s="97">
        <f>F74-G74</f>
        <v>399634.91</v>
      </c>
    </row>
    <row r="75" spans="1:8" ht="33.75">
      <c r="A75" s="92" t="s">
        <v>121</v>
      </c>
      <c r="B75" s="50"/>
      <c r="C75" s="171"/>
      <c r="D75" s="182" t="s">
        <v>122</v>
      </c>
      <c r="E75" s="182"/>
      <c r="F75" s="32"/>
      <c r="G75" s="32">
        <v>1922.5</v>
      </c>
      <c r="H75" s="97"/>
    </row>
    <row r="76" spans="1:8" ht="33.75" hidden="1">
      <c r="A76" s="92" t="s">
        <v>121</v>
      </c>
      <c r="B76" s="50"/>
      <c r="C76" s="171"/>
      <c r="D76" s="182" t="s">
        <v>123</v>
      </c>
      <c r="E76" s="182"/>
      <c r="F76" s="32"/>
      <c r="G76" s="32"/>
      <c r="H76" s="97"/>
    </row>
    <row r="77" spans="1:8" ht="12.75">
      <c r="A77" s="92" t="s">
        <v>109</v>
      </c>
      <c r="B77" s="50" t="s">
        <v>11</v>
      </c>
      <c r="C77" s="182" t="s">
        <v>110</v>
      </c>
      <c r="D77" s="182"/>
      <c r="E77" s="32">
        <f>E78</f>
        <v>4200</v>
      </c>
      <c r="F77" s="32"/>
      <c r="G77" s="32">
        <f>G78</f>
        <v>700</v>
      </c>
      <c r="H77" s="97">
        <f>E77-G77</f>
        <v>3500</v>
      </c>
    </row>
    <row r="78" spans="1:8" ht="67.5">
      <c r="A78" s="92" t="s">
        <v>113</v>
      </c>
      <c r="B78" s="50" t="s">
        <v>11</v>
      </c>
      <c r="C78" s="182" t="s">
        <v>112</v>
      </c>
      <c r="D78" s="182"/>
      <c r="E78" s="32">
        <f>E80</f>
        <v>4200</v>
      </c>
      <c r="F78" s="32"/>
      <c r="G78" s="32">
        <f>G80</f>
        <v>700</v>
      </c>
      <c r="H78" s="97">
        <f>E78-G78</f>
        <v>3500</v>
      </c>
    </row>
    <row r="79" spans="1:8" ht="33.75" hidden="1">
      <c r="A79" s="92" t="s">
        <v>124</v>
      </c>
      <c r="B79" s="50"/>
      <c r="C79" s="182"/>
      <c r="D79" s="182"/>
      <c r="E79" s="32"/>
      <c r="F79" s="32"/>
      <c r="G79" s="32"/>
      <c r="H79" s="97"/>
    </row>
    <row r="80" spans="1:8" ht="67.5">
      <c r="A80" s="92" t="s">
        <v>113</v>
      </c>
      <c r="B80" s="50" t="s">
        <v>11</v>
      </c>
      <c r="C80" s="182" t="s">
        <v>115</v>
      </c>
      <c r="D80" s="182"/>
      <c r="E80" s="32">
        <v>4200</v>
      </c>
      <c r="F80" s="32"/>
      <c r="G80" s="32">
        <v>700</v>
      </c>
      <c r="H80" s="97">
        <f>E80-G80</f>
        <v>3500</v>
      </c>
    </row>
    <row r="81" spans="1:8" ht="33.75" hidden="1">
      <c r="A81" s="92" t="s">
        <v>125</v>
      </c>
      <c r="B81" s="50" t="s">
        <v>11</v>
      </c>
      <c r="C81" s="182" t="s">
        <v>126</v>
      </c>
      <c r="D81" s="182"/>
      <c r="E81" s="32">
        <f>F94</f>
        <v>0</v>
      </c>
      <c r="F81" s="32"/>
      <c r="G81" s="32">
        <f>G94</f>
        <v>0</v>
      </c>
      <c r="H81" s="97">
        <f>H94</f>
        <v>0</v>
      </c>
    </row>
    <row r="82" spans="1:8" ht="33.75" hidden="1">
      <c r="A82" s="92" t="s">
        <v>127</v>
      </c>
      <c r="B82" s="50" t="s">
        <v>11</v>
      </c>
      <c r="C82" s="182" t="s">
        <v>128</v>
      </c>
      <c r="D82" s="182"/>
      <c r="E82" s="32" t="s">
        <v>129</v>
      </c>
      <c r="F82" s="32"/>
      <c r="G82" s="32"/>
      <c r="H82" s="97"/>
    </row>
    <row r="83" spans="1:8" ht="12.75" hidden="1">
      <c r="A83" s="92" t="s">
        <v>130</v>
      </c>
      <c r="B83" s="50" t="s">
        <v>11</v>
      </c>
      <c r="C83" s="182" t="s">
        <v>131</v>
      </c>
      <c r="D83" s="182"/>
      <c r="E83" s="32" t="s">
        <v>129</v>
      </c>
      <c r="F83" s="32"/>
      <c r="G83" s="32"/>
      <c r="H83" s="97"/>
    </row>
    <row r="84" spans="1:8" ht="22.5" hidden="1">
      <c r="A84" s="92" t="s">
        <v>132</v>
      </c>
      <c r="B84" s="50" t="s">
        <v>11</v>
      </c>
      <c r="C84" s="182" t="s">
        <v>133</v>
      </c>
      <c r="D84" s="182"/>
      <c r="E84" s="32" t="s">
        <v>129</v>
      </c>
      <c r="F84" s="32"/>
      <c r="G84" s="32"/>
      <c r="H84" s="97"/>
    </row>
    <row r="85" spans="1:8" ht="33.75" hidden="1">
      <c r="A85" s="92" t="s">
        <v>134</v>
      </c>
      <c r="B85" s="50" t="s">
        <v>11</v>
      </c>
      <c r="C85" s="182" t="s">
        <v>135</v>
      </c>
      <c r="D85" s="182"/>
      <c r="E85" s="32" t="s">
        <v>129</v>
      </c>
      <c r="F85" s="32"/>
      <c r="G85" s="32"/>
      <c r="H85" s="97"/>
    </row>
    <row r="86" spans="1:8" ht="12.75" hidden="1">
      <c r="A86" s="92" t="s">
        <v>69</v>
      </c>
      <c r="B86" s="50"/>
      <c r="C86" s="182"/>
      <c r="D86" s="182" t="s">
        <v>70</v>
      </c>
      <c r="E86" s="32"/>
      <c r="F86" s="32">
        <v>50900</v>
      </c>
      <c r="G86" s="32">
        <v>6753.93</v>
      </c>
      <c r="H86" s="97">
        <f>F86-G86</f>
        <v>44146.07</v>
      </c>
    </row>
    <row r="87" spans="1:8" ht="12.75" hidden="1">
      <c r="A87" s="92" t="s">
        <v>71</v>
      </c>
      <c r="B87" s="50"/>
      <c r="C87" s="182"/>
      <c r="D87" s="182" t="s">
        <v>72</v>
      </c>
      <c r="E87" s="32"/>
      <c r="F87" s="32">
        <v>1100</v>
      </c>
      <c r="G87" s="32">
        <v>102.6</v>
      </c>
      <c r="H87" s="97">
        <f>F87-G87</f>
        <v>997.4</v>
      </c>
    </row>
    <row r="88" spans="1:8" ht="12.75" hidden="1">
      <c r="A88" s="92" t="s">
        <v>73</v>
      </c>
      <c r="B88" s="50"/>
      <c r="C88" s="182"/>
      <c r="D88" s="182" t="s">
        <v>74</v>
      </c>
      <c r="E88" s="32"/>
      <c r="F88" s="32">
        <v>82500</v>
      </c>
      <c r="G88" s="32">
        <v>10561.64</v>
      </c>
      <c r="H88" s="97">
        <f>F88-G88</f>
        <v>71938.36</v>
      </c>
    </row>
    <row r="89" spans="1:8" ht="22.5" hidden="1">
      <c r="A89" s="92" t="s">
        <v>75</v>
      </c>
      <c r="B89" s="50"/>
      <c r="C89" s="182"/>
      <c r="D89" s="182" t="s">
        <v>76</v>
      </c>
      <c r="E89" s="32"/>
      <c r="F89" s="32">
        <v>4700</v>
      </c>
      <c r="G89" s="32">
        <v>0.22</v>
      </c>
      <c r="H89" s="97">
        <f>F89-G89</f>
        <v>4699.78</v>
      </c>
    </row>
    <row r="90" spans="1:8" ht="12.75" hidden="1">
      <c r="A90" s="92" t="s">
        <v>136</v>
      </c>
      <c r="B90" s="50" t="s">
        <v>11</v>
      </c>
      <c r="C90" s="182" t="s">
        <v>137</v>
      </c>
      <c r="D90" s="182"/>
      <c r="E90" s="32"/>
      <c r="F90" s="32"/>
      <c r="G90" s="32"/>
      <c r="H90" s="97"/>
    </row>
    <row r="91" spans="1:8" ht="22.5" hidden="1">
      <c r="A91" s="92" t="s">
        <v>138</v>
      </c>
      <c r="B91" s="50" t="s">
        <v>11</v>
      </c>
      <c r="C91" s="182" t="s">
        <v>139</v>
      </c>
      <c r="D91" s="182"/>
      <c r="E91" s="32"/>
      <c r="F91" s="32"/>
      <c r="G91" s="32"/>
      <c r="H91" s="97"/>
    </row>
    <row r="92" spans="1:8" ht="33.75" hidden="1">
      <c r="A92" s="92" t="s">
        <v>125</v>
      </c>
      <c r="B92" s="50" t="s">
        <v>11</v>
      </c>
      <c r="C92" s="182" t="s">
        <v>126</v>
      </c>
      <c r="D92" s="182"/>
      <c r="E92" s="32"/>
      <c r="F92" s="32"/>
      <c r="G92" s="32"/>
      <c r="H92" s="97"/>
    </row>
    <row r="93" spans="1:8" ht="78.75" hidden="1">
      <c r="A93" s="189" t="s">
        <v>140</v>
      </c>
      <c r="B93" s="50" t="s">
        <v>11</v>
      </c>
      <c r="C93" s="182" t="s">
        <v>141</v>
      </c>
      <c r="D93" s="182"/>
      <c r="E93" s="32"/>
      <c r="F93" s="32"/>
      <c r="G93" s="32"/>
      <c r="H93" s="97"/>
    </row>
    <row r="94" spans="1:8" ht="56.25" hidden="1">
      <c r="A94" s="92" t="s">
        <v>142</v>
      </c>
      <c r="B94" s="50" t="s">
        <v>11</v>
      </c>
      <c r="C94" s="182" t="s">
        <v>141</v>
      </c>
      <c r="D94" s="182"/>
      <c r="E94" s="32"/>
      <c r="F94" s="32">
        <f>E95</f>
        <v>0</v>
      </c>
      <c r="G94" s="32">
        <f>G95</f>
        <v>0</v>
      </c>
      <c r="H94" s="97">
        <f>F94-G94</f>
        <v>0</v>
      </c>
    </row>
    <row r="95" spans="1:8" ht="56.25" hidden="1">
      <c r="A95" s="92" t="s">
        <v>142</v>
      </c>
      <c r="B95" s="50" t="s">
        <v>11</v>
      </c>
      <c r="C95" s="182" t="s">
        <v>143</v>
      </c>
      <c r="D95" s="182"/>
      <c r="E95" s="32"/>
      <c r="F95" s="32"/>
      <c r="G95" s="32">
        <f>G96</f>
        <v>0</v>
      </c>
      <c r="H95" s="97">
        <f>H96</f>
        <v>0</v>
      </c>
    </row>
    <row r="96" spans="1:8" ht="67.5" hidden="1">
      <c r="A96" s="189" t="s">
        <v>144</v>
      </c>
      <c r="B96" s="50" t="s">
        <v>11</v>
      </c>
      <c r="C96" s="182" t="s">
        <v>145</v>
      </c>
      <c r="D96" s="182"/>
      <c r="E96" s="32"/>
      <c r="F96" s="32"/>
      <c r="G96" s="32"/>
      <c r="H96" s="97">
        <f>E96-G96</f>
        <v>0</v>
      </c>
    </row>
    <row r="97" spans="1:8" ht="22.5" hidden="1">
      <c r="A97" s="189" t="s">
        <v>146</v>
      </c>
      <c r="B97" s="50"/>
      <c r="C97" s="182"/>
      <c r="D97" s="182" t="s">
        <v>147</v>
      </c>
      <c r="E97" s="32"/>
      <c r="F97" s="32">
        <f>E100</f>
        <v>0</v>
      </c>
      <c r="G97" s="32">
        <f>G100</f>
        <v>0</v>
      </c>
      <c r="H97" s="97">
        <f>F97-G97</f>
        <v>0</v>
      </c>
    </row>
    <row r="98" spans="1:8" ht="12.75" hidden="1">
      <c r="A98" s="92" t="s">
        <v>109</v>
      </c>
      <c r="B98" s="50" t="s">
        <v>11</v>
      </c>
      <c r="C98" s="182" t="s">
        <v>110</v>
      </c>
      <c r="D98" s="182"/>
      <c r="E98" s="32"/>
      <c r="F98" s="32"/>
      <c r="G98" s="32"/>
      <c r="H98" s="97"/>
    </row>
    <row r="99" spans="1:8" ht="45" hidden="1">
      <c r="A99" s="92" t="s">
        <v>111</v>
      </c>
      <c r="B99" s="50" t="s">
        <v>11</v>
      </c>
      <c r="C99" s="182" t="s">
        <v>112</v>
      </c>
      <c r="D99" s="182"/>
      <c r="E99" s="32">
        <f>E100</f>
        <v>0</v>
      </c>
      <c r="F99" s="32"/>
      <c r="G99" s="32">
        <f>G100</f>
        <v>0</v>
      </c>
      <c r="H99" s="97">
        <f>E99-G99</f>
        <v>0</v>
      </c>
    </row>
    <row r="100" spans="1:8" ht="33.75" hidden="1">
      <c r="A100" s="92" t="s">
        <v>148</v>
      </c>
      <c r="B100" s="50" t="s">
        <v>11</v>
      </c>
      <c r="C100" s="182" t="s">
        <v>149</v>
      </c>
      <c r="D100" s="182"/>
      <c r="E100" s="32">
        <f>F101</f>
        <v>0</v>
      </c>
      <c r="F100" s="32"/>
      <c r="G100" s="32">
        <f>G101</f>
        <v>0</v>
      </c>
      <c r="H100" s="97">
        <f>E100-G100</f>
        <v>0</v>
      </c>
    </row>
    <row r="101" spans="1:8" ht="33.75" hidden="1">
      <c r="A101" s="92" t="s">
        <v>148</v>
      </c>
      <c r="B101" s="50"/>
      <c r="C101" s="182" t="s">
        <v>150</v>
      </c>
      <c r="D101" s="182"/>
      <c r="E101" s="96"/>
      <c r="F101" s="173">
        <f>E102</f>
        <v>0</v>
      </c>
      <c r="G101" s="32">
        <f>G102</f>
        <v>0</v>
      </c>
      <c r="H101" s="97">
        <f>F101-G101</f>
        <v>0</v>
      </c>
    </row>
    <row r="102" spans="1:8" ht="33.75" hidden="1">
      <c r="A102" s="92" t="s">
        <v>148</v>
      </c>
      <c r="B102" s="50"/>
      <c r="C102" s="182" t="s">
        <v>151</v>
      </c>
      <c r="D102" s="182"/>
      <c r="E102" s="96"/>
      <c r="F102" s="173"/>
      <c r="G102" s="32"/>
      <c r="H102" s="97">
        <f>E102-G102</f>
        <v>0</v>
      </c>
    </row>
    <row r="103" spans="1:8" ht="12.75" hidden="1">
      <c r="A103" s="92" t="s">
        <v>136</v>
      </c>
      <c r="B103" s="50" t="s">
        <v>11</v>
      </c>
      <c r="C103" s="182" t="s">
        <v>137</v>
      </c>
      <c r="D103" s="182"/>
      <c r="E103" s="32"/>
      <c r="F103" s="32"/>
      <c r="G103" s="32"/>
      <c r="H103" s="97"/>
    </row>
    <row r="104" spans="1:8" ht="22.5" hidden="1">
      <c r="A104" s="92" t="s">
        <v>138</v>
      </c>
      <c r="B104" s="50" t="s">
        <v>11</v>
      </c>
      <c r="C104" s="182" t="s">
        <v>139</v>
      </c>
      <c r="D104" s="182"/>
      <c r="E104" s="32"/>
      <c r="F104" s="32"/>
      <c r="G104" s="32"/>
      <c r="H104" s="97"/>
    </row>
    <row r="105" spans="1:8" ht="22.5" hidden="1">
      <c r="A105" s="92" t="s">
        <v>152</v>
      </c>
      <c r="B105" s="50"/>
      <c r="C105" s="171" t="s">
        <v>153</v>
      </c>
      <c r="D105" s="172"/>
      <c r="E105" s="184"/>
      <c r="F105" s="185"/>
      <c r="G105" s="32"/>
      <c r="H105" s="97"/>
    </row>
    <row r="106" spans="1:8" ht="12.75" hidden="1">
      <c r="A106" s="92" t="s">
        <v>154</v>
      </c>
      <c r="B106" s="50"/>
      <c r="C106" s="171"/>
      <c r="D106" s="172" t="s">
        <v>155</v>
      </c>
      <c r="E106" s="184"/>
      <c r="F106" s="185"/>
      <c r="G106" s="32"/>
      <c r="H106" s="97"/>
    </row>
    <row r="107" spans="1:8" ht="45">
      <c r="A107" s="92" t="s">
        <v>156</v>
      </c>
      <c r="B107" s="50"/>
      <c r="C107" s="171"/>
      <c r="D107" s="190" t="s">
        <v>157</v>
      </c>
      <c r="E107" s="191"/>
      <c r="F107" s="192">
        <v>119095</v>
      </c>
      <c r="G107" s="32">
        <v>5309.06</v>
      </c>
      <c r="H107" s="97"/>
    </row>
    <row r="108" spans="1:8" ht="22.5">
      <c r="A108" s="92" t="s">
        <v>158</v>
      </c>
      <c r="B108" s="50"/>
      <c r="C108" s="171"/>
      <c r="D108" s="182" t="s">
        <v>153</v>
      </c>
      <c r="E108" s="182"/>
      <c r="F108" s="193"/>
      <c r="G108" s="194">
        <v>0</v>
      </c>
      <c r="H108" s="97"/>
    </row>
    <row r="109" spans="1:8" ht="45">
      <c r="A109" s="92" t="s">
        <v>159</v>
      </c>
      <c r="B109" s="50"/>
      <c r="C109" s="171"/>
      <c r="D109" s="190" t="s">
        <v>160</v>
      </c>
      <c r="E109" s="195"/>
      <c r="F109" s="196">
        <v>600</v>
      </c>
      <c r="G109" s="111">
        <v>0</v>
      </c>
      <c r="H109" s="97"/>
    </row>
    <row r="110" spans="1:8" ht="33.75">
      <c r="A110" s="92" t="s">
        <v>124</v>
      </c>
      <c r="B110" s="50"/>
      <c r="C110" s="171"/>
      <c r="D110" s="172" t="s">
        <v>161</v>
      </c>
      <c r="E110" s="184"/>
      <c r="F110" s="197">
        <v>0</v>
      </c>
      <c r="G110" s="32">
        <v>0</v>
      </c>
      <c r="H110" s="97">
        <f>F110-G110</f>
        <v>0</v>
      </c>
    </row>
    <row r="111" spans="1:8" ht="22.5" hidden="1">
      <c r="A111" s="92" t="s">
        <v>162</v>
      </c>
      <c r="B111" s="50"/>
      <c r="C111" s="171"/>
      <c r="D111" s="172" t="s">
        <v>163</v>
      </c>
      <c r="E111" s="184"/>
      <c r="F111" s="185"/>
      <c r="G111" s="32"/>
      <c r="H111" s="97"/>
    </row>
    <row r="112" spans="1:8" ht="12.75">
      <c r="A112" s="92" t="s">
        <v>164</v>
      </c>
      <c r="B112" s="50" t="s">
        <v>11</v>
      </c>
      <c r="C112" s="182" t="s">
        <v>165</v>
      </c>
      <c r="D112" s="182"/>
      <c r="E112" s="83">
        <f>E113+F147+F148</f>
        <v>6381073.22</v>
      </c>
      <c r="F112" s="83"/>
      <c r="G112" s="83">
        <f>G113+G147+G148</f>
        <v>2217305</v>
      </c>
      <c r="H112" s="85">
        <f>E112-G112</f>
        <v>4163768.2199999997</v>
      </c>
    </row>
    <row r="113" spans="1:8" ht="33.75">
      <c r="A113" s="92" t="s">
        <v>166</v>
      </c>
      <c r="B113" s="50" t="s">
        <v>11</v>
      </c>
      <c r="C113" s="182" t="s">
        <v>167</v>
      </c>
      <c r="D113" s="182"/>
      <c r="E113" s="32">
        <f>E114+E126+E134+E120+F146</f>
        <v>6276357</v>
      </c>
      <c r="F113" s="32"/>
      <c r="G113" s="32">
        <f>G114+G127+G133</f>
        <v>2217305</v>
      </c>
      <c r="H113" s="97">
        <f>E113-G113</f>
        <v>4059052</v>
      </c>
    </row>
    <row r="114" spans="1:8" ht="22.5">
      <c r="A114" s="92" t="s">
        <v>168</v>
      </c>
      <c r="B114" s="50" t="s">
        <v>11</v>
      </c>
      <c r="C114" s="182" t="s">
        <v>169</v>
      </c>
      <c r="D114" s="182"/>
      <c r="E114" s="32">
        <f>E115</f>
        <v>2818000</v>
      </c>
      <c r="F114" s="32"/>
      <c r="G114" s="32">
        <f>G116</f>
        <v>1906900</v>
      </c>
      <c r="H114" s="97">
        <f>H115</f>
        <v>911100</v>
      </c>
    </row>
    <row r="115" spans="1:8" ht="22.5">
      <c r="A115" s="92" t="s">
        <v>170</v>
      </c>
      <c r="B115" s="50" t="s">
        <v>11</v>
      </c>
      <c r="C115" s="182" t="s">
        <v>171</v>
      </c>
      <c r="D115" s="182"/>
      <c r="E115" s="32">
        <f>E116</f>
        <v>2818000</v>
      </c>
      <c r="F115" s="32"/>
      <c r="G115" s="32">
        <f>G116</f>
        <v>1906900</v>
      </c>
      <c r="H115" s="97">
        <f>E115-G115</f>
        <v>911100</v>
      </c>
    </row>
    <row r="116" spans="1:8" ht="22.5">
      <c r="A116" s="92" t="s">
        <v>172</v>
      </c>
      <c r="B116" s="50" t="s">
        <v>11</v>
      </c>
      <c r="C116" s="182" t="s">
        <v>173</v>
      </c>
      <c r="D116" s="182"/>
      <c r="E116" s="32">
        <v>2818000</v>
      </c>
      <c r="F116" s="32"/>
      <c r="G116" s="32">
        <v>1906900</v>
      </c>
      <c r="H116" s="97">
        <f>E116-G116</f>
        <v>911100</v>
      </c>
    </row>
    <row r="117" spans="1:8" ht="22.5" hidden="1">
      <c r="A117" s="92" t="s">
        <v>174</v>
      </c>
      <c r="B117" s="50" t="s">
        <v>11</v>
      </c>
      <c r="C117" s="182" t="s">
        <v>175</v>
      </c>
      <c r="D117" s="182"/>
      <c r="E117" s="32">
        <f>E118</f>
        <v>227400</v>
      </c>
      <c r="F117" s="32"/>
      <c r="G117" s="32">
        <f>G118</f>
        <v>0</v>
      </c>
      <c r="H117" s="97">
        <f>E117-G117</f>
        <v>227400</v>
      </c>
    </row>
    <row r="118" spans="1:8" ht="22.5" hidden="1">
      <c r="A118" s="92" t="s">
        <v>176</v>
      </c>
      <c r="B118" s="50" t="s">
        <v>11</v>
      </c>
      <c r="C118" s="182" t="s">
        <v>177</v>
      </c>
      <c r="D118" s="182"/>
      <c r="E118" s="32">
        <v>227400</v>
      </c>
      <c r="F118" s="32"/>
      <c r="G118" s="32"/>
      <c r="H118" s="97">
        <f>E118-G118</f>
        <v>227400</v>
      </c>
    </row>
    <row r="119" spans="1:8" ht="22.5" hidden="1">
      <c r="A119" s="92" t="s">
        <v>178</v>
      </c>
      <c r="B119" s="50"/>
      <c r="C119" s="182"/>
      <c r="D119" s="182" t="s">
        <v>179</v>
      </c>
      <c r="E119" s="182"/>
      <c r="F119" s="32">
        <v>58703.83</v>
      </c>
      <c r="G119" s="32">
        <v>58703.83</v>
      </c>
      <c r="H119" s="97">
        <f>F119-G119</f>
        <v>0</v>
      </c>
    </row>
    <row r="120" spans="1:8" ht="34.5" customHeight="1">
      <c r="A120" s="92" t="s">
        <v>180</v>
      </c>
      <c r="B120" s="50" t="s">
        <v>11</v>
      </c>
      <c r="C120" s="182" t="s">
        <v>181</v>
      </c>
      <c r="D120" s="182"/>
      <c r="E120" s="32">
        <v>48300</v>
      </c>
      <c r="F120" s="32"/>
      <c r="G120" s="32">
        <f>G121</f>
        <v>0</v>
      </c>
      <c r="H120" s="32">
        <f>H121</f>
        <v>0</v>
      </c>
    </row>
    <row r="121" spans="1:8" ht="12.75" hidden="1">
      <c r="A121" s="92" t="s">
        <v>182</v>
      </c>
      <c r="B121" s="50" t="s">
        <v>11</v>
      </c>
      <c r="C121" s="182" t="s">
        <v>183</v>
      </c>
      <c r="D121" s="182"/>
      <c r="E121" s="32">
        <f>F123</f>
        <v>0</v>
      </c>
      <c r="F121" s="32"/>
      <c r="G121" s="32">
        <f>G123</f>
        <v>0</v>
      </c>
      <c r="H121" s="97">
        <f>E121-G121</f>
        <v>0</v>
      </c>
    </row>
    <row r="122" spans="1:8" ht="55.5" customHeight="1" hidden="1">
      <c r="A122" s="92" t="s">
        <v>184</v>
      </c>
      <c r="B122" s="50"/>
      <c r="C122" s="182"/>
      <c r="D122" s="182" t="s">
        <v>185</v>
      </c>
      <c r="E122" s="32"/>
      <c r="F122" s="32">
        <v>58703.83</v>
      </c>
      <c r="G122" s="32"/>
      <c r="H122" s="97"/>
    </row>
    <row r="123" spans="1:8" ht="26.25" customHeight="1" hidden="1">
      <c r="A123" s="92" t="s">
        <v>186</v>
      </c>
      <c r="B123" s="50"/>
      <c r="C123" s="182"/>
      <c r="D123" s="182" t="s">
        <v>187</v>
      </c>
      <c r="E123" s="32"/>
      <c r="F123" s="32"/>
      <c r="G123" s="32"/>
      <c r="H123" s="97">
        <f>F123-G123</f>
        <v>0</v>
      </c>
    </row>
    <row r="124" spans="1:8" ht="55.5" customHeight="1" hidden="1">
      <c r="A124" s="92" t="s">
        <v>188</v>
      </c>
      <c r="B124" s="50"/>
      <c r="C124" s="182"/>
      <c r="D124" s="182" t="s">
        <v>185</v>
      </c>
      <c r="E124" s="32"/>
      <c r="F124" s="32"/>
      <c r="G124" s="32"/>
      <c r="H124" s="97"/>
    </row>
    <row r="125" spans="1:8" ht="55.5" customHeight="1" hidden="1">
      <c r="A125" s="92" t="s">
        <v>189</v>
      </c>
      <c r="B125" s="50"/>
      <c r="C125" s="182"/>
      <c r="D125" s="182" t="s">
        <v>190</v>
      </c>
      <c r="E125" s="32"/>
      <c r="F125" s="32"/>
      <c r="G125" s="32"/>
      <c r="H125" s="97"/>
    </row>
    <row r="126" spans="1:8" ht="28.5" customHeight="1">
      <c r="A126" s="92" t="s">
        <v>191</v>
      </c>
      <c r="B126" s="50" t="s">
        <v>11</v>
      </c>
      <c r="C126" s="182" t="s">
        <v>192</v>
      </c>
      <c r="D126" s="182"/>
      <c r="E126" s="32">
        <f>E127+E130</f>
        <v>133640</v>
      </c>
      <c r="F126" s="32"/>
      <c r="G126" s="32">
        <f>G129+G130</f>
        <v>0</v>
      </c>
      <c r="H126" s="97">
        <f>H127</f>
        <v>127178</v>
      </c>
    </row>
    <row r="127" spans="1:8" ht="33.75">
      <c r="A127" s="92" t="s">
        <v>193</v>
      </c>
      <c r="B127" s="50" t="s">
        <v>11</v>
      </c>
      <c r="C127" s="182" t="s">
        <v>194</v>
      </c>
      <c r="D127" s="182"/>
      <c r="E127" s="32">
        <f>E129</f>
        <v>127178</v>
      </c>
      <c r="F127" s="32"/>
      <c r="G127" s="32">
        <v>71466</v>
      </c>
      <c r="H127" s="97">
        <f>H129</f>
        <v>127178</v>
      </c>
    </row>
    <row r="128" spans="1:8" ht="33.75" hidden="1">
      <c r="A128" s="92" t="s">
        <v>195</v>
      </c>
      <c r="B128" s="50" t="s">
        <v>11</v>
      </c>
      <c r="C128" s="182" t="s">
        <v>196</v>
      </c>
      <c r="D128" s="182"/>
      <c r="E128" s="32"/>
      <c r="F128" s="32"/>
      <c r="G128" s="32"/>
      <c r="H128" s="97"/>
    </row>
    <row r="129" spans="1:8" ht="33.75">
      <c r="A129" s="92" t="s">
        <v>197</v>
      </c>
      <c r="B129" s="50" t="s">
        <v>11</v>
      </c>
      <c r="C129" s="182" t="s">
        <v>198</v>
      </c>
      <c r="D129" s="182"/>
      <c r="E129" s="32">
        <v>127178</v>
      </c>
      <c r="F129" s="32"/>
      <c r="G129" s="32">
        <v>0</v>
      </c>
      <c r="H129" s="97">
        <f>E129-G129</f>
        <v>127178</v>
      </c>
    </row>
    <row r="130" spans="1:8" ht="33.75">
      <c r="A130" s="92" t="s">
        <v>199</v>
      </c>
      <c r="B130" s="50" t="s">
        <v>11</v>
      </c>
      <c r="C130" s="182" t="s">
        <v>200</v>
      </c>
      <c r="D130" s="182"/>
      <c r="E130" s="32">
        <f>E132</f>
        <v>6462</v>
      </c>
      <c r="F130" s="32"/>
      <c r="G130" s="32">
        <f>G132</f>
        <v>0</v>
      </c>
      <c r="H130" s="97">
        <f>E130-G130</f>
        <v>6462</v>
      </c>
    </row>
    <row r="131" spans="1:8" ht="12.75" hidden="1">
      <c r="A131" s="92"/>
      <c r="B131" s="50"/>
      <c r="C131" s="171" t="s">
        <v>201</v>
      </c>
      <c r="D131" s="172"/>
      <c r="E131" s="96">
        <v>46230</v>
      </c>
      <c r="F131" s="173"/>
      <c r="G131" s="32"/>
      <c r="H131" s="97"/>
    </row>
    <row r="132" spans="1:8" ht="81" customHeight="1">
      <c r="A132" s="198" t="s">
        <v>202</v>
      </c>
      <c r="B132" s="50" t="s">
        <v>11</v>
      </c>
      <c r="C132" s="182" t="s">
        <v>203</v>
      </c>
      <c r="D132" s="182"/>
      <c r="E132" s="32">
        <v>6462</v>
      </c>
      <c r="F132" s="32"/>
      <c r="G132" s="32">
        <v>0</v>
      </c>
      <c r="H132" s="97">
        <f>E132-G132</f>
        <v>6462</v>
      </c>
    </row>
    <row r="133" spans="1:8" ht="12.75">
      <c r="A133" s="92" t="s">
        <v>204</v>
      </c>
      <c r="B133" s="50" t="s">
        <v>11</v>
      </c>
      <c r="C133" s="182" t="s">
        <v>205</v>
      </c>
      <c r="D133" s="182"/>
      <c r="E133" s="32">
        <f>E134</f>
        <v>2122367</v>
      </c>
      <c r="F133" s="32"/>
      <c r="G133" s="32">
        <f>G134</f>
        <v>238939</v>
      </c>
      <c r="H133" s="97">
        <f>H134</f>
        <v>1883428</v>
      </c>
    </row>
    <row r="134" spans="1:12" ht="22.5">
      <c r="A134" s="174" t="s">
        <v>206</v>
      </c>
      <c r="B134" s="175" t="s">
        <v>11</v>
      </c>
      <c r="C134" s="199" t="s">
        <v>207</v>
      </c>
      <c r="D134" s="199"/>
      <c r="E134" s="180">
        <f>F140+F142+F143+F144+F141+F139+F145</f>
        <v>2122367</v>
      </c>
      <c r="F134" s="180"/>
      <c r="G134" s="180">
        <f>G140+G142+G143+G144+G146+G147+G148</f>
        <v>238939</v>
      </c>
      <c r="H134" s="181">
        <f>E134-G134</f>
        <v>1883428</v>
      </c>
      <c r="L134" s="219"/>
    </row>
    <row r="135" spans="1:8" ht="12.75" hidden="1">
      <c r="A135" s="200" t="s">
        <v>208</v>
      </c>
      <c r="B135" s="201"/>
      <c r="C135" s="171" t="s">
        <v>209</v>
      </c>
      <c r="D135" s="172"/>
      <c r="E135" s="202">
        <f>E136</f>
        <v>0</v>
      </c>
      <c r="F135" s="203"/>
      <c r="G135" s="204"/>
      <c r="H135" s="204"/>
    </row>
    <row r="136" spans="1:8" ht="56.25" hidden="1">
      <c r="A136" s="205" t="s">
        <v>210</v>
      </c>
      <c r="B136" s="201"/>
      <c r="C136" s="171" t="s">
        <v>209</v>
      </c>
      <c r="D136" s="172"/>
      <c r="E136" s="202">
        <f>E150</f>
        <v>0</v>
      </c>
      <c r="F136" s="203"/>
      <c r="G136" s="204"/>
      <c r="H136" s="204"/>
    </row>
    <row r="137" spans="1:8" ht="78.75" hidden="1">
      <c r="A137" s="205" t="s">
        <v>211</v>
      </c>
      <c r="B137" s="201"/>
      <c r="C137" s="171" t="s">
        <v>212</v>
      </c>
      <c r="D137" s="172"/>
      <c r="E137" s="202"/>
      <c r="F137" s="203"/>
      <c r="G137" s="206"/>
      <c r="H137" s="204"/>
    </row>
    <row r="138" spans="1:8" ht="22.5" hidden="1">
      <c r="A138" s="174" t="s">
        <v>213</v>
      </c>
      <c r="B138" s="201"/>
      <c r="C138" s="171"/>
      <c r="D138" s="182" t="s">
        <v>214</v>
      </c>
      <c r="E138" s="182"/>
      <c r="F138" s="207"/>
      <c r="G138" s="206"/>
      <c r="H138" s="204"/>
    </row>
    <row r="139" spans="1:8" ht="78.75">
      <c r="A139" s="174" t="s">
        <v>215</v>
      </c>
      <c r="B139" s="208"/>
      <c r="C139" s="171"/>
      <c r="D139" s="190" t="s">
        <v>216</v>
      </c>
      <c r="E139" s="195"/>
      <c r="F139" s="209">
        <v>262781</v>
      </c>
      <c r="G139" s="206">
        <v>0</v>
      </c>
      <c r="H139" s="204">
        <f>F139-G139</f>
        <v>262781</v>
      </c>
    </row>
    <row r="140" spans="1:8" ht="69.75" customHeight="1">
      <c r="A140" s="174" t="s">
        <v>215</v>
      </c>
      <c r="B140" s="208"/>
      <c r="C140" s="171"/>
      <c r="D140" s="190" t="s">
        <v>217</v>
      </c>
      <c r="E140" s="195"/>
      <c r="F140" s="209">
        <v>106243</v>
      </c>
      <c r="G140" s="206">
        <v>53124</v>
      </c>
      <c r="H140" s="204">
        <f>F140-G140</f>
        <v>53119</v>
      </c>
    </row>
    <row r="141" spans="1:8" ht="46.5" customHeight="1">
      <c r="A141" s="174" t="s">
        <v>218</v>
      </c>
      <c r="B141" s="208"/>
      <c r="C141" s="171"/>
      <c r="D141" s="190" t="s">
        <v>219</v>
      </c>
      <c r="E141" s="195"/>
      <c r="F141" s="209">
        <v>28000</v>
      </c>
      <c r="G141" s="206">
        <v>0</v>
      </c>
      <c r="H141" s="204">
        <v>0</v>
      </c>
    </row>
    <row r="142" spans="1:8" ht="27" customHeight="1">
      <c r="A142" s="174" t="s">
        <v>220</v>
      </c>
      <c r="B142" s="208"/>
      <c r="C142" s="171"/>
      <c r="D142" s="190" t="s">
        <v>221</v>
      </c>
      <c r="E142" s="195"/>
      <c r="F142" s="209">
        <v>85651</v>
      </c>
      <c r="G142" s="206">
        <v>85651</v>
      </c>
      <c r="H142" s="204">
        <f>F142-G142</f>
        <v>0</v>
      </c>
    </row>
    <row r="143" spans="1:8" ht="52.5" customHeight="1">
      <c r="A143" s="210" t="s">
        <v>222</v>
      </c>
      <c r="B143" s="208"/>
      <c r="C143" s="171"/>
      <c r="D143" s="190" t="s">
        <v>223</v>
      </c>
      <c r="E143" s="195"/>
      <c r="F143" s="209">
        <v>125205</v>
      </c>
      <c r="G143" s="206">
        <v>100164</v>
      </c>
      <c r="H143" s="204">
        <f>F143-G143</f>
        <v>25041</v>
      </c>
    </row>
    <row r="144" spans="1:8" ht="45">
      <c r="A144" s="174" t="s">
        <v>224</v>
      </c>
      <c r="B144" s="208"/>
      <c r="C144" s="171"/>
      <c r="D144" s="190" t="s">
        <v>225</v>
      </c>
      <c r="E144" s="195"/>
      <c r="F144" s="209">
        <v>553600</v>
      </c>
      <c r="G144" s="206">
        <v>0</v>
      </c>
      <c r="H144" s="204">
        <f>F144-G144</f>
        <v>553600</v>
      </c>
    </row>
    <row r="145" spans="1:8" ht="45">
      <c r="A145" s="174" t="s">
        <v>224</v>
      </c>
      <c r="B145" s="208"/>
      <c r="C145" s="171"/>
      <c r="D145" s="190" t="s">
        <v>226</v>
      </c>
      <c r="E145" s="195"/>
      <c r="F145" s="209">
        <v>960887</v>
      </c>
      <c r="G145" s="206">
        <v>0</v>
      </c>
      <c r="H145" s="204">
        <f>F145-G145</f>
        <v>960887</v>
      </c>
    </row>
    <row r="146" spans="1:8" ht="45">
      <c r="A146" s="211" t="s">
        <v>227</v>
      </c>
      <c r="B146" s="208"/>
      <c r="C146" s="171"/>
      <c r="D146" s="190" t="s">
        <v>228</v>
      </c>
      <c r="E146" s="195"/>
      <c r="F146" s="209">
        <v>1154050</v>
      </c>
      <c r="G146" s="206">
        <v>0</v>
      </c>
      <c r="H146" s="204">
        <f>F146-G146</f>
        <v>1154050</v>
      </c>
    </row>
    <row r="147" spans="1:8" ht="22.5">
      <c r="A147" s="105" t="s">
        <v>229</v>
      </c>
      <c r="B147" s="208"/>
      <c r="C147" s="171"/>
      <c r="D147" s="190" t="s">
        <v>230</v>
      </c>
      <c r="E147" s="195"/>
      <c r="F147" s="209">
        <v>64642.29</v>
      </c>
      <c r="G147" s="206">
        <v>0</v>
      </c>
      <c r="H147" s="204"/>
    </row>
    <row r="148" spans="1:8" ht="37.5" customHeight="1">
      <c r="A148" s="211" t="s">
        <v>231</v>
      </c>
      <c r="B148" s="208"/>
      <c r="C148" s="171"/>
      <c r="D148" s="190" t="s">
        <v>232</v>
      </c>
      <c r="E148" s="195"/>
      <c r="F148" s="209">
        <v>40073.93</v>
      </c>
      <c r="G148" s="206">
        <v>0</v>
      </c>
      <c r="H148" s="204">
        <f>F148-G148</f>
        <v>40073.93</v>
      </c>
    </row>
    <row r="149" spans="1:8" ht="12.75">
      <c r="A149" s="174"/>
      <c r="B149" s="50"/>
      <c r="C149" s="171"/>
      <c r="D149" s="172"/>
      <c r="E149" s="96"/>
      <c r="F149" s="173"/>
      <c r="G149" s="32"/>
      <c r="H149" s="32">
        <f>F149-G149</f>
        <v>0</v>
      </c>
    </row>
    <row r="150" spans="1:8" ht="56.25" hidden="1">
      <c r="A150" s="212" t="s">
        <v>210</v>
      </c>
      <c r="B150" s="213"/>
      <c r="C150" s="214" t="s">
        <v>209</v>
      </c>
      <c r="D150" s="215"/>
      <c r="E150" s="216"/>
      <c r="F150" s="217"/>
      <c r="G150" s="218"/>
      <c r="H150" s="213"/>
    </row>
  </sheetData>
  <sheetProtection/>
  <mergeCells count="182">
    <mergeCell ref="A1:E1"/>
    <mergeCell ref="A2:E2"/>
    <mergeCell ref="A4:E4"/>
    <mergeCell ref="A6:C6"/>
    <mergeCell ref="D6:F6"/>
    <mergeCell ref="B7:F7"/>
    <mergeCell ref="A10:E10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D27:E27"/>
    <mergeCell ref="D28:E28"/>
    <mergeCell ref="D29:E29"/>
    <mergeCell ref="D30:E30"/>
    <mergeCell ref="D31:E31"/>
    <mergeCell ref="C32:D32"/>
    <mergeCell ref="E32:F32"/>
    <mergeCell ref="D33:E33"/>
    <mergeCell ref="C35:D35"/>
    <mergeCell ref="E35:F35"/>
    <mergeCell ref="C37:D37"/>
    <mergeCell ref="E37:F37"/>
    <mergeCell ref="C38:D38"/>
    <mergeCell ref="E38:F38"/>
    <mergeCell ref="C39:D39"/>
    <mergeCell ref="E39:F39"/>
    <mergeCell ref="C44:D44"/>
    <mergeCell ref="E44:F44"/>
    <mergeCell ref="C45:D45"/>
    <mergeCell ref="E45:F45"/>
    <mergeCell ref="C46:D46"/>
    <mergeCell ref="E46:F46"/>
    <mergeCell ref="D47:E47"/>
    <mergeCell ref="D48:E48"/>
    <mergeCell ref="D49:E49"/>
    <mergeCell ref="C50:D50"/>
    <mergeCell ref="E50:F50"/>
    <mergeCell ref="C51:D51"/>
    <mergeCell ref="E51:F51"/>
    <mergeCell ref="C52:D52"/>
    <mergeCell ref="E52:F52"/>
    <mergeCell ref="C53:D53"/>
    <mergeCell ref="E53:F53"/>
    <mergeCell ref="D54:E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C60:D60"/>
    <mergeCell ref="E60:F60"/>
    <mergeCell ref="D61:E61"/>
    <mergeCell ref="D62:E62"/>
    <mergeCell ref="C63:D63"/>
    <mergeCell ref="E63:F63"/>
    <mergeCell ref="C65:D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C71:D71"/>
    <mergeCell ref="E71:F71"/>
    <mergeCell ref="D72:E72"/>
    <mergeCell ref="D73:E73"/>
    <mergeCell ref="D74:E74"/>
    <mergeCell ref="D75:E75"/>
    <mergeCell ref="C77:D77"/>
    <mergeCell ref="E77:F77"/>
    <mergeCell ref="C78:D78"/>
    <mergeCell ref="E78:F78"/>
    <mergeCell ref="C80:D80"/>
    <mergeCell ref="E80:F80"/>
    <mergeCell ref="C81:D81"/>
    <mergeCell ref="E81:F81"/>
    <mergeCell ref="C82:D82"/>
    <mergeCell ref="E82:F82"/>
    <mergeCell ref="C83:D83"/>
    <mergeCell ref="E83:F83"/>
    <mergeCell ref="C84:D84"/>
    <mergeCell ref="E84:F84"/>
    <mergeCell ref="C85:D85"/>
    <mergeCell ref="E85:F85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C95:D95"/>
    <mergeCell ref="E95:F95"/>
    <mergeCell ref="C96:D96"/>
    <mergeCell ref="E96:F96"/>
    <mergeCell ref="C98:D98"/>
    <mergeCell ref="E98:F98"/>
    <mergeCell ref="C99:D99"/>
    <mergeCell ref="E99:F99"/>
    <mergeCell ref="C100:D100"/>
    <mergeCell ref="E100:F100"/>
    <mergeCell ref="C101:D101"/>
    <mergeCell ref="C102:D102"/>
    <mergeCell ref="E102:F102"/>
    <mergeCell ref="C103:D103"/>
    <mergeCell ref="E103:F103"/>
    <mergeCell ref="C104:D104"/>
    <mergeCell ref="E104:F104"/>
    <mergeCell ref="C105:D105"/>
    <mergeCell ref="E105:F105"/>
    <mergeCell ref="D108:E108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C116:D116"/>
    <mergeCell ref="E116:F116"/>
    <mergeCell ref="C117:D117"/>
    <mergeCell ref="E117:F117"/>
    <mergeCell ref="C118:D118"/>
    <mergeCell ref="E118:F118"/>
    <mergeCell ref="D119:E119"/>
    <mergeCell ref="C120:D120"/>
    <mergeCell ref="E120:F120"/>
    <mergeCell ref="C121:D121"/>
    <mergeCell ref="E121:F121"/>
    <mergeCell ref="C126:D126"/>
    <mergeCell ref="E126:F126"/>
    <mergeCell ref="C127:D127"/>
    <mergeCell ref="E127:F127"/>
    <mergeCell ref="C128:D128"/>
    <mergeCell ref="E128:F128"/>
    <mergeCell ref="C129:D129"/>
    <mergeCell ref="E129:F129"/>
    <mergeCell ref="C130:D130"/>
    <mergeCell ref="E130:F130"/>
    <mergeCell ref="C131:D131"/>
    <mergeCell ref="E131:F131"/>
    <mergeCell ref="C132:D132"/>
    <mergeCell ref="E132:F132"/>
    <mergeCell ref="C133:D133"/>
    <mergeCell ref="E133:F133"/>
    <mergeCell ref="C134:D134"/>
    <mergeCell ref="E134:F134"/>
    <mergeCell ref="C135:D135"/>
    <mergeCell ref="E135:F135"/>
    <mergeCell ref="C136:D136"/>
    <mergeCell ref="E136:F136"/>
    <mergeCell ref="C137:D137"/>
    <mergeCell ref="D138:E138"/>
    <mergeCell ref="C150:D150"/>
    <mergeCell ref="E150:F150"/>
    <mergeCell ref="A11:A17"/>
    <mergeCell ref="B11:B17"/>
    <mergeCell ref="G11:G17"/>
    <mergeCell ref="H11:H17"/>
    <mergeCell ref="C11:D17"/>
    <mergeCell ref="E11:F17"/>
  </mergeCells>
  <conditionalFormatting sqref="H19:H119 H121:H134 H149">
    <cfRule type="cellIs" priority="2" dxfId="0" operator="equal" stopIfTrue="1">
      <formula>0</formula>
    </cfRule>
  </conditionalFormatting>
  <printOptions/>
  <pageMargins left="0.39" right="0.39" top="0.7900000000000001" bottom="0.39" header="0" footer="0"/>
  <pageSetup fitToHeight="0" fitToWidth="1" horizontalDpi="600" verticalDpi="600" orientation="portrait" pageOrder="overThenDown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G238"/>
  <sheetViews>
    <sheetView showGridLines="0" tabSelected="1" workbookViewId="0" topLeftCell="A201">
      <selection activeCell="N209" sqref="N208:N209"/>
    </sheetView>
  </sheetViews>
  <sheetFormatPr defaultColWidth="9.125" defaultRowHeight="12.75"/>
  <cols>
    <col min="1" max="1" width="43.625" style="0" customWidth="1"/>
    <col min="2" max="2" width="4.25390625" style="0" customWidth="1"/>
    <col min="3" max="3" width="17.75390625" style="0" customWidth="1"/>
    <col min="4" max="4" width="11.875" style="0" customWidth="1"/>
    <col min="5" max="5" width="18.875" style="0" customWidth="1"/>
    <col min="6" max="7" width="18.75390625" style="0" customWidth="1"/>
  </cols>
  <sheetData>
    <row r="1" ht="12.75" customHeight="1"/>
    <row r="2" spans="1:7" ht="15" customHeight="1">
      <c r="A2" s="61" t="s">
        <v>233</v>
      </c>
      <c r="B2" s="61"/>
      <c r="C2" s="61"/>
      <c r="D2" s="61"/>
      <c r="E2" s="61"/>
      <c r="F2" s="61"/>
      <c r="G2" s="62" t="s">
        <v>234</v>
      </c>
    </row>
    <row r="3" spans="1:7" ht="13.5" customHeight="1">
      <c r="A3" s="63"/>
      <c r="B3" s="63"/>
      <c r="C3" s="64"/>
      <c r="D3" s="64"/>
      <c r="E3" s="65"/>
      <c r="F3" s="65"/>
      <c r="G3" s="65"/>
    </row>
    <row r="4" spans="1:7" ht="9.75" customHeight="1">
      <c r="A4" s="66" t="s">
        <v>27</v>
      </c>
      <c r="B4" s="9" t="s">
        <v>28</v>
      </c>
      <c r="C4" s="10" t="s">
        <v>235</v>
      </c>
      <c r="D4" s="67"/>
      <c r="E4" s="11" t="s">
        <v>30</v>
      </c>
      <c r="F4" s="68" t="s">
        <v>31</v>
      </c>
      <c r="G4" s="12" t="s">
        <v>32</v>
      </c>
    </row>
    <row r="5" spans="1:7" ht="5.25" customHeight="1">
      <c r="A5" s="69"/>
      <c r="B5" s="14"/>
      <c r="C5" s="15"/>
      <c r="D5" s="70"/>
      <c r="E5" s="16"/>
      <c r="F5" s="71"/>
      <c r="G5" s="17"/>
    </row>
    <row r="6" spans="1:7" ht="9" customHeight="1">
      <c r="A6" s="69"/>
      <c r="B6" s="14"/>
      <c r="C6" s="15"/>
      <c r="D6" s="70"/>
      <c r="E6" s="16"/>
      <c r="F6" s="71"/>
      <c r="G6" s="17"/>
    </row>
    <row r="7" spans="1:7" ht="6" customHeight="1">
      <c r="A7" s="69"/>
      <c r="B7" s="14"/>
      <c r="C7" s="15"/>
      <c r="D7" s="70"/>
      <c r="E7" s="16"/>
      <c r="F7" s="71"/>
      <c r="G7" s="17"/>
    </row>
    <row r="8" spans="1:7" ht="6" customHeight="1">
      <c r="A8" s="69"/>
      <c r="B8" s="14"/>
      <c r="C8" s="15"/>
      <c r="D8" s="70"/>
      <c r="E8" s="16"/>
      <c r="F8" s="71"/>
      <c r="G8" s="17"/>
    </row>
    <row r="9" spans="1:7" ht="10.5" customHeight="1">
      <c r="A9" s="69"/>
      <c r="B9" s="14"/>
      <c r="C9" s="15"/>
      <c r="D9" s="70"/>
      <c r="E9" s="16"/>
      <c r="F9" s="71"/>
      <c r="G9" s="17"/>
    </row>
    <row r="10" spans="1:7" ht="3.75" customHeight="1" hidden="1">
      <c r="A10" s="69"/>
      <c r="B10" s="14"/>
      <c r="C10" s="15"/>
      <c r="D10" s="70"/>
      <c r="E10" s="16"/>
      <c r="F10" s="72"/>
      <c r="G10" s="73"/>
    </row>
    <row r="11" spans="1:7" ht="12.75" customHeight="1" hidden="1">
      <c r="A11" s="74"/>
      <c r="B11" s="19"/>
      <c r="C11" s="20"/>
      <c r="D11" s="75"/>
      <c r="E11" s="21"/>
      <c r="F11" s="76"/>
      <c r="G11" s="77"/>
    </row>
    <row r="12" spans="1:7" ht="13.5" customHeight="1">
      <c r="A12" s="23">
        <v>1</v>
      </c>
      <c r="B12" s="24">
        <v>2</v>
      </c>
      <c r="C12" s="25">
        <v>3</v>
      </c>
      <c r="D12" s="78"/>
      <c r="E12" s="26" t="s">
        <v>33</v>
      </c>
      <c r="F12" s="27" t="s">
        <v>17</v>
      </c>
      <c r="G12" s="28" t="s">
        <v>34</v>
      </c>
    </row>
    <row r="13" spans="1:7" ht="12.75">
      <c r="A13" s="79" t="s">
        <v>236</v>
      </c>
      <c r="B13" s="80" t="s">
        <v>237</v>
      </c>
      <c r="C13" s="81" t="s">
        <v>238</v>
      </c>
      <c r="D13" s="82"/>
      <c r="E13" s="83">
        <f>E15+E20+E67+E70+E74+E77+E80+E83+E96+E99+E112+E115+E118+E129+E133+E145+E149+E153+E156+E188+E198+E200+E206+E224+E228+E229+E126+E137+E195+E209+E213+E217+E221+E233+E62+E64+E141</f>
        <v>8541841.870000001</v>
      </c>
      <c r="F13" s="84">
        <f>F15+F20+F67+F70+F74+F77+F80+F83+F96+F99+F112+F115+F118+F129+F133+F145+F149+F153+F156+F188+F198+F200+F206+F224+F228+F229+F195+F126+F137+F141+F209+F213+F217+F221+F233</f>
        <v>2817587.35</v>
      </c>
      <c r="G13" s="85">
        <f>IF(IF(E13="-",0,E13)-IF(F13="-",0,F13)=0,"-",IF(E13="-",0,E13)-IF(F13="-",0,F13))</f>
        <v>5724254.520000001</v>
      </c>
    </row>
    <row r="14" spans="1:7" ht="12.75">
      <c r="A14" s="86" t="s">
        <v>239</v>
      </c>
      <c r="B14" s="87"/>
      <c r="C14" s="88"/>
      <c r="D14" s="89"/>
      <c r="E14" s="90"/>
      <c r="F14" s="90"/>
      <c r="G14" s="91"/>
    </row>
    <row r="15" spans="1:7" ht="31.5">
      <c r="A15" s="79" t="s">
        <v>240</v>
      </c>
      <c r="B15" s="80" t="s">
        <v>11</v>
      </c>
      <c r="C15" s="81" t="s">
        <v>241</v>
      </c>
      <c r="D15" s="82"/>
      <c r="E15" s="83">
        <f>E16</f>
        <v>849400</v>
      </c>
      <c r="F15" s="84">
        <f>F16</f>
        <v>393004.01</v>
      </c>
      <c r="G15" s="85">
        <f aca="true" t="shared" si="0" ref="G15:G20">E15-F15</f>
        <v>456395.99</v>
      </c>
    </row>
    <row r="16" spans="1:7" ht="12.75">
      <c r="A16" s="92" t="s">
        <v>242</v>
      </c>
      <c r="B16" s="93" t="s">
        <v>11</v>
      </c>
      <c r="C16" s="94" t="s">
        <v>243</v>
      </c>
      <c r="D16" s="95"/>
      <c r="E16" s="32">
        <f>E17</f>
        <v>849400</v>
      </c>
      <c r="F16" s="96">
        <f>F17</f>
        <v>393004.01</v>
      </c>
      <c r="G16" s="97">
        <f t="shared" si="0"/>
        <v>456395.99</v>
      </c>
    </row>
    <row r="17" spans="1:7" ht="22.5">
      <c r="A17" s="92" t="s">
        <v>244</v>
      </c>
      <c r="B17" s="93" t="s">
        <v>11</v>
      </c>
      <c r="C17" s="94" t="s">
        <v>245</v>
      </c>
      <c r="D17" s="95"/>
      <c r="E17" s="32">
        <f>E18+E19</f>
        <v>849400</v>
      </c>
      <c r="F17" s="96">
        <f>F18+F19</f>
        <v>393004.01</v>
      </c>
      <c r="G17" s="97">
        <f t="shared" si="0"/>
        <v>456395.99</v>
      </c>
    </row>
    <row r="18" spans="1:7" ht="12.75">
      <c r="A18" s="92" t="s">
        <v>246</v>
      </c>
      <c r="B18" s="93" t="s">
        <v>11</v>
      </c>
      <c r="C18" s="94" t="s">
        <v>247</v>
      </c>
      <c r="D18" s="95"/>
      <c r="E18" s="32">
        <v>652381</v>
      </c>
      <c r="F18" s="96">
        <v>301846.4</v>
      </c>
      <c r="G18" s="97">
        <f t="shared" si="0"/>
        <v>350534.6</v>
      </c>
    </row>
    <row r="19" spans="1:7" ht="12.75">
      <c r="A19" s="92" t="s">
        <v>248</v>
      </c>
      <c r="B19" s="93" t="s">
        <v>11</v>
      </c>
      <c r="C19" s="94" t="s">
        <v>249</v>
      </c>
      <c r="D19" s="95"/>
      <c r="E19" s="32">
        <v>197019</v>
      </c>
      <c r="F19" s="96">
        <v>91157.61</v>
      </c>
      <c r="G19" s="97">
        <f t="shared" si="0"/>
        <v>105861.39</v>
      </c>
    </row>
    <row r="20" spans="1:7" ht="42">
      <c r="A20" s="79" t="s">
        <v>250</v>
      </c>
      <c r="B20" s="80" t="s">
        <v>11</v>
      </c>
      <c r="C20" s="81" t="s">
        <v>251</v>
      </c>
      <c r="D20" s="82"/>
      <c r="E20" s="83">
        <f>E21+E34+E26</f>
        <v>3773856.87</v>
      </c>
      <c r="F20" s="84">
        <f>F21+F29+F34+F26</f>
        <v>1704322.7</v>
      </c>
      <c r="G20" s="85">
        <f t="shared" si="0"/>
        <v>2069534.1700000002</v>
      </c>
    </row>
    <row r="21" spans="1:7" ht="12.75">
      <c r="A21" s="92" t="s">
        <v>242</v>
      </c>
      <c r="B21" s="93" t="s">
        <v>11</v>
      </c>
      <c r="C21" s="81" t="s">
        <v>252</v>
      </c>
      <c r="D21" s="82"/>
      <c r="E21" s="83">
        <f>E22+E29</f>
        <v>2655043</v>
      </c>
      <c r="F21" s="84">
        <f>F22</f>
        <v>1292602.5699999998</v>
      </c>
      <c r="G21" s="85">
        <f>FIO-F21</f>
        <v>1362440.4300000002</v>
      </c>
    </row>
    <row r="22" spans="1:7" ht="22.5">
      <c r="A22" s="92" t="s">
        <v>244</v>
      </c>
      <c r="B22" s="93" t="s">
        <v>11</v>
      </c>
      <c r="C22" s="94" t="s">
        <v>253</v>
      </c>
      <c r="D22" s="95"/>
      <c r="E22" s="32">
        <f>E23+E25</f>
        <v>2645043</v>
      </c>
      <c r="F22" s="96">
        <f>F23+F25</f>
        <v>1292602.5699999998</v>
      </c>
      <c r="G22" s="97">
        <f>E22-F22</f>
        <v>1352440.4300000002</v>
      </c>
    </row>
    <row r="23" spans="1:7" ht="12.75">
      <c r="A23" s="92" t="s">
        <v>246</v>
      </c>
      <c r="B23" s="93" t="s">
        <v>11</v>
      </c>
      <c r="C23" s="94" t="s">
        <v>254</v>
      </c>
      <c r="D23" s="95"/>
      <c r="E23" s="32">
        <v>2031523</v>
      </c>
      <c r="F23" s="96">
        <v>992782.32</v>
      </c>
      <c r="G23" s="97">
        <f>E23-F23</f>
        <v>1038740.68</v>
      </c>
    </row>
    <row r="24" spans="1:7" ht="12.75" hidden="1">
      <c r="A24" s="92" t="s">
        <v>255</v>
      </c>
      <c r="B24" s="93" t="s">
        <v>11</v>
      </c>
      <c r="C24" s="94" t="s">
        <v>256</v>
      </c>
      <c r="D24" s="95"/>
      <c r="E24" s="32"/>
      <c r="F24" s="96"/>
      <c r="G24" s="97"/>
    </row>
    <row r="25" spans="1:7" ht="12.75">
      <c r="A25" s="92" t="s">
        <v>248</v>
      </c>
      <c r="B25" s="93" t="s">
        <v>11</v>
      </c>
      <c r="C25" s="94" t="s">
        <v>257</v>
      </c>
      <c r="D25" s="95"/>
      <c r="E25" s="32">
        <v>613520</v>
      </c>
      <c r="F25" s="96">
        <v>299820.25</v>
      </c>
      <c r="G25" s="97">
        <f>E25-F25</f>
        <v>313699.75</v>
      </c>
    </row>
    <row r="26" spans="1:7" ht="21">
      <c r="A26" s="79" t="s">
        <v>244</v>
      </c>
      <c r="B26" s="80"/>
      <c r="C26" s="81" t="s">
        <v>258</v>
      </c>
      <c r="D26" s="82"/>
      <c r="E26" s="83">
        <f>E27+E28</f>
        <v>74370</v>
      </c>
      <c r="F26" s="83">
        <f>F27+F28</f>
        <v>40291.72</v>
      </c>
      <c r="G26" s="85">
        <f>E26-F26</f>
        <v>34078.28</v>
      </c>
    </row>
    <row r="27" spans="1:7" ht="12.75">
      <c r="A27" s="92" t="s">
        <v>246</v>
      </c>
      <c r="B27" s="93"/>
      <c r="C27" s="94" t="s">
        <v>259</v>
      </c>
      <c r="D27" s="95"/>
      <c r="E27" s="32">
        <v>57119</v>
      </c>
      <c r="F27" s="32">
        <v>30946.02</v>
      </c>
      <c r="G27" s="97">
        <f>E27-F27</f>
        <v>26172.98</v>
      </c>
    </row>
    <row r="28" spans="1:7" ht="12.75">
      <c r="A28" s="92" t="s">
        <v>255</v>
      </c>
      <c r="B28" s="93"/>
      <c r="C28" s="94" t="s">
        <v>260</v>
      </c>
      <c r="D28" s="95"/>
      <c r="E28" s="32">
        <v>17251</v>
      </c>
      <c r="F28" s="32">
        <v>9345.7</v>
      </c>
      <c r="G28" s="97">
        <f>E28-F28</f>
        <v>7905.299999999999</v>
      </c>
    </row>
    <row r="29" spans="1:7" ht="12.75">
      <c r="A29" s="92" t="s">
        <v>248</v>
      </c>
      <c r="B29" s="93"/>
      <c r="C29" s="81" t="s">
        <v>261</v>
      </c>
      <c r="D29" s="82"/>
      <c r="E29" s="83">
        <f>E30+E31</f>
        <v>10000</v>
      </c>
      <c r="F29" s="83">
        <f>F30+F31</f>
        <v>4700</v>
      </c>
      <c r="G29" s="85">
        <f>G30</f>
        <v>5300</v>
      </c>
    </row>
    <row r="30" spans="1:7" ht="12.75">
      <c r="A30" s="92" t="s">
        <v>255</v>
      </c>
      <c r="B30" s="93"/>
      <c r="C30" s="94" t="s">
        <v>262</v>
      </c>
      <c r="D30" s="95"/>
      <c r="E30" s="32">
        <v>6350</v>
      </c>
      <c r="F30" s="32">
        <v>1050</v>
      </c>
      <c r="G30" s="85">
        <f>E30-F30</f>
        <v>5300</v>
      </c>
    </row>
    <row r="31" spans="1:7" ht="12.75">
      <c r="A31" s="92" t="s">
        <v>255</v>
      </c>
      <c r="B31" s="93"/>
      <c r="C31" s="94" t="s">
        <v>263</v>
      </c>
      <c r="D31" s="95"/>
      <c r="E31" s="32">
        <v>3650</v>
      </c>
      <c r="F31" s="32">
        <v>3650</v>
      </c>
      <c r="G31" s="97">
        <f>E31-F31</f>
        <v>0</v>
      </c>
    </row>
    <row r="32" spans="1:7" ht="12.75" hidden="1">
      <c r="A32" s="92" t="s">
        <v>264</v>
      </c>
      <c r="B32" s="93"/>
      <c r="C32" s="94" t="s">
        <v>265</v>
      </c>
      <c r="D32" s="95"/>
      <c r="E32" s="32"/>
      <c r="F32" s="96"/>
      <c r="G32" s="97"/>
    </row>
    <row r="33" spans="1:7" ht="12.75" hidden="1">
      <c r="A33" s="92" t="s">
        <v>266</v>
      </c>
      <c r="B33" s="93"/>
      <c r="C33" s="94" t="s">
        <v>267</v>
      </c>
      <c r="D33" s="95"/>
      <c r="E33" s="32"/>
      <c r="F33" s="96"/>
      <c r="G33" s="97">
        <f aca="true" t="shared" si="1" ref="G33:G45">E33-F33</f>
        <v>0</v>
      </c>
    </row>
    <row r="34" spans="1:7" ht="12.75">
      <c r="A34" s="92" t="s">
        <v>242</v>
      </c>
      <c r="B34" s="93"/>
      <c r="C34" s="81" t="s">
        <v>268</v>
      </c>
      <c r="D34" s="82"/>
      <c r="E34" s="83">
        <f>E35+E44</f>
        <v>1044443.87</v>
      </c>
      <c r="F34" s="84">
        <f>F35+F41+F44</f>
        <v>366728.41000000003</v>
      </c>
      <c r="G34" s="85">
        <f t="shared" si="1"/>
        <v>677715.46</v>
      </c>
    </row>
    <row r="35" spans="1:7" ht="12.75">
      <c r="A35" s="92" t="s">
        <v>269</v>
      </c>
      <c r="B35" s="93" t="s">
        <v>11</v>
      </c>
      <c r="C35" s="81" t="s">
        <v>270</v>
      </c>
      <c r="D35" s="82"/>
      <c r="E35" s="83">
        <f>E36+E38+E39+E40+E43</f>
        <v>787168.87</v>
      </c>
      <c r="F35" s="84">
        <f>F36+F38+F39+F40</f>
        <v>250374.41</v>
      </c>
      <c r="G35" s="85">
        <f t="shared" si="1"/>
        <v>536794.46</v>
      </c>
    </row>
    <row r="36" spans="1:7" ht="12.75">
      <c r="A36" s="92" t="s">
        <v>271</v>
      </c>
      <c r="B36" s="93" t="s">
        <v>11</v>
      </c>
      <c r="C36" s="94" t="s">
        <v>272</v>
      </c>
      <c r="D36" s="95"/>
      <c r="E36" s="32">
        <v>28000</v>
      </c>
      <c r="F36" s="32">
        <v>10403.43</v>
      </c>
      <c r="G36" s="97">
        <f t="shared" si="1"/>
        <v>17596.57</v>
      </c>
    </row>
    <row r="37" spans="1:7" ht="12.75" hidden="1">
      <c r="A37" s="92" t="s">
        <v>273</v>
      </c>
      <c r="B37" s="93" t="s">
        <v>11</v>
      </c>
      <c r="C37" s="94" t="s">
        <v>274</v>
      </c>
      <c r="D37" s="95"/>
      <c r="E37" s="32"/>
      <c r="F37" s="32">
        <v>0</v>
      </c>
      <c r="G37" s="97">
        <f t="shared" si="1"/>
        <v>0</v>
      </c>
    </row>
    <row r="38" spans="1:7" ht="12.75">
      <c r="A38" s="92" t="s">
        <v>275</v>
      </c>
      <c r="B38" s="93" t="s">
        <v>11</v>
      </c>
      <c r="C38" s="94" t="s">
        <v>276</v>
      </c>
      <c r="D38" s="95"/>
      <c r="E38" s="32">
        <v>180000</v>
      </c>
      <c r="F38" s="32">
        <v>104227.04</v>
      </c>
      <c r="G38" s="97">
        <f t="shared" si="1"/>
        <v>75772.96</v>
      </c>
    </row>
    <row r="39" spans="1:7" ht="12.75">
      <c r="A39" s="92" t="s">
        <v>277</v>
      </c>
      <c r="B39" s="93" t="s">
        <v>11</v>
      </c>
      <c r="C39" s="94" t="s">
        <v>278</v>
      </c>
      <c r="D39" s="95"/>
      <c r="E39" s="32">
        <v>322000</v>
      </c>
      <c r="F39" s="32">
        <v>41070</v>
      </c>
      <c r="G39" s="97">
        <f t="shared" si="1"/>
        <v>280930</v>
      </c>
    </row>
    <row r="40" spans="1:7" ht="12.75">
      <c r="A40" s="92" t="s">
        <v>279</v>
      </c>
      <c r="B40" s="93" t="s">
        <v>11</v>
      </c>
      <c r="C40" s="94" t="s">
        <v>280</v>
      </c>
      <c r="D40" s="95"/>
      <c r="E40" s="32">
        <v>257168.87</v>
      </c>
      <c r="F40" s="96">
        <v>94673.94</v>
      </c>
      <c r="G40" s="97">
        <f t="shared" si="1"/>
        <v>162494.93</v>
      </c>
    </row>
    <row r="41" spans="1:7" ht="12.75" hidden="1">
      <c r="A41" s="92" t="s">
        <v>281</v>
      </c>
      <c r="B41" s="93"/>
      <c r="C41" s="94" t="s">
        <v>282</v>
      </c>
      <c r="D41" s="95"/>
      <c r="E41" s="32">
        <v>0</v>
      </c>
      <c r="F41" s="96"/>
      <c r="G41" s="97">
        <f t="shared" si="1"/>
        <v>0</v>
      </c>
    </row>
    <row r="42" spans="1:7" ht="12.75" hidden="1">
      <c r="A42" s="92"/>
      <c r="B42" s="93" t="s">
        <v>11</v>
      </c>
      <c r="C42" s="94"/>
      <c r="D42" s="95"/>
      <c r="E42" s="32">
        <v>0</v>
      </c>
      <c r="F42" s="96"/>
      <c r="G42" s="97">
        <f t="shared" si="1"/>
        <v>0</v>
      </c>
    </row>
    <row r="43" spans="1:7" ht="12.75">
      <c r="A43" s="92" t="s">
        <v>281</v>
      </c>
      <c r="B43" s="93" t="s">
        <v>11</v>
      </c>
      <c r="C43" s="94" t="s">
        <v>283</v>
      </c>
      <c r="D43" s="95"/>
      <c r="E43" s="32">
        <v>0</v>
      </c>
      <c r="F43" s="32">
        <v>0</v>
      </c>
      <c r="G43" s="97">
        <f t="shared" si="1"/>
        <v>0</v>
      </c>
    </row>
    <row r="44" spans="1:7" ht="12.75">
      <c r="A44" s="92" t="s">
        <v>284</v>
      </c>
      <c r="B44" s="93" t="s">
        <v>11</v>
      </c>
      <c r="C44" s="81" t="s">
        <v>285</v>
      </c>
      <c r="D44" s="82"/>
      <c r="E44" s="83">
        <f>E45+E46</f>
        <v>257275</v>
      </c>
      <c r="F44" s="84">
        <f>F45+F46</f>
        <v>116354</v>
      </c>
      <c r="G44" s="85">
        <f t="shared" si="1"/>
        <v>140921</v>
      </c>
    </row>
    <row r="45" spans="1:7" ht="12.75">
      <c r="A45" s="92" t="s">
        <v>286</v>
      </c>
      <c r="B45" s="93" t="s">
        <v>11</v>
      </c>
      <c r="C45" s="94" t="s">
        <v>287</v>
      </c>
      <c r="D45" s="95"/>
      <c r="E45" s="32">
        <v>30000</v>
      </c>
      <c r="F45" s="32">
        <v>28600</v>
      </c>
      <c r="G45" s="97">
        <f t="shared" si="1"/>
        <v>1400</v>
      </c>
    </row>
    <row r="46" spans="1:7" ht="12.75">
      <c r="A46" s="92" t="s">
        <v>288</v>
      </c>
      <c r="B46" s="93"/>
      <c r="C46" s="94" t="s">
        <v>289</v>
      </c>
      <c r="D46" s="95"/>
      <c r="E46" s="32">
        <f>E47+E48+E49</f>
        <v>227275</v>
      </c>
      <c r="F46" s="98">
        <f>F48+F49+F47</f>
        <v>87754</v>
      </c>
      <c r="G46" s="97"/>
    </row>
    <row r="47" spans="1:7" ht="12.75">
      <c r="A47" s="92" t="s">
        <v>288</v>
      </c>
      <c r="B47" s="93"/>
      <c r="C47" s="94" t="s">
        <v>290</v>
      </c>
      <c r="D47" s="95"/>
      <c r="E47" s="32">
        <v>153000</v>
      </c>
      <c r="F47" s="98">
        <v>72568</v>
      </c>
      <c r="G47" s="97"/>
    </row>
    <row r="48" spans="1:7" ht="12.75">
      <c r="A48" s="92" t="s">
        <v>288</v>
      </c>
      <c r="B48" s="93"/>
      <c r="C48" s="94" t="s">
        <v>291</v>
      </c>
      <c r="D48" s="95"/>
      <c r="E48" s="32">
        <v>0</v>
      </c>
      <c r="F48" s="98">
        <v>0</v>
      </c>
      <c r="G48" s="97"/>
    </row>
    <row r="49" spans="1:7" ht="12.75">
      <c r="A49" s="92" t="s">
        <v>288</v>
      </c>
      <c r="B49" s="93" t="s">
        <v>11</v>
      </c>
      <c r="C49" s="94" t="s">
        <v>292</v>
      </c>
      <c r="D49" s="95"/>
      <c r="E49" s="32">
        <v>74275</v>
      </c>
      <c r="F49" s="32">
        <v>15186</v>
      </c>
      <c r="G49" s="97">
        <f>E49-F49</f>
        <v>59089</v>
      </c>
    </row>
    <row r="50" spans="1:7" ht="42" hidden="1">
      <c r="A50" s="79" t="s">
        <v>250</v>
      </c>
      <c r="B50" s="93"/>
      <c r="C50" s="81" t="s">
        <v>293</v>
      </c>
      <c r="D50" s="95"/>
      <c r="E50" s="83">
        <f aca="true" t="shared" si="2" ref="E50:F52">E51</f>
        <v>0</v>
      </c>
      <c r="F50" s="32">
        <v>0</v>
      </c>
      <c r="G50" s="97"/>
    </row>
    <row r="51" spans="1:7" ht="12.75" hidden="1">
      <c r="A51" s="92" t="s">
        <v>242</v>
      </c>
      <c r="B51" s="93"/>
      <c r="C51" s="94" t="s">
        <v>294</v>
      </c>
      <c r="D51" s="95"/>
      <c r="E51" s="32">
        <f t="shared" si="2"/>
        <v>0</v>
      </c>
      <c r="F51" s="32">
        <v>0</v>
      </c>
      <c r="G51" s="97"/>
    </row>
    <row r="52" spans="1:7" ht="12.75" hidden="1">
      <c r="A52" s="92" t="s">
        <v>269</v>
      </c>
      <c r="B52" s="93"/>
      <c r="C52" s="94" t="s">
        <v>295</v>
      </c>
      <c r="D52" s="95"/>
      <c r="E52" s="32">
        <f t="shared" si="2"/>
        <v>0</v>
      </c>
      <c r="F52" s="32">
        <v>0</v>
      </c>
      <c r="G52" s="97"/>
    </row>
    <row r="53" spans="1:7" ht="12.75" hidden="1">
      <c r="A53" s="92" t="s">
        <v>277</v>
      </c>
      <c r="B53" s="93"/>
      <c r="C53" s="94" t="s">
        <v>296</v>
      </c>
      <c r="D53" s="95"/>
      <c r="E53" s="32"/>
      <c r="F53" s="32">
        <v>0</v>
      </c>
      <c r="G53" s="97">
        <f>E53-F53</f>
        <v>0</v>
      </c>
    </row>
    <row r="54" spans="1:7" ht="42" hidden="1">
      <c r="A54" s="79" t="s">
        <v>250</v>
      </c>
      <c r="B54" s="93"/>
      <c r="C54" s="81" t="s">
        <v>297</v>
      </c>
      <c r="D54" s="95"/>
      <c r="E54" s="83">
        <f aca="true" t="shared" si="3" ref="E54:F56">E55</f>
        <v>0</v>
      </c>
      <c r="F54" s="32">
        <v>0</v>
      </c>
      <c r="G54" s="97">
        <f>E54-F54</f>
        <v>0</v>
      </c>
    </row>
    <row r="55" spans="1:7" ht="12.75" hidden="1">
      <c r="A55" s="92" t="s">
        <v>242</v>
      </c>
      <c r="B55" s="93"/>
      <c r="C55" s="94" t="s">
        <v>298</v>
      </c>
      <c r="D55" s="95"/>
      <c r="E55" s="32">
        <f t="shared" si="3"/>
        <v>0</v>
      </c>
      <c r="F55" s="32">
        <v>0</v>
      </c>
      <c r="G55" s="97"/>
    </row>
    <row r="56" spans="1:7" ht="12.75" hidden="1">
      <c r="A56" s="92" t="s">
        <v>269</v>
      </c>
      <c r="B56" s="93"/>
      <c r="C56" s="94" t="s">
        <v>299</v>
      </c>
      <c r="D56" s="95"/>
      <c r="E56" s="32">
        <f t="shared" si="3"/>
        <v>0</v>
      </c>
      <c r="F56" s="32">
        <v>0</v>
      </c>
      <c r="G56" s="97"/>
    </row>
    <row r="57" spans="1:7" ht="12.75" hidden="1">
      <c r="A57" s="92" t="s">
        <v>277</v>
      </c>
      <c r="B57" s="93"/>
      <c r="C57" s="94" t="s">
        <v>300</v>
      </c>
      <c r="D57" s="95"/>
      <c r="E57" s="32"/>
      <c r="F57" s="32">
        <v>0</v>
      </c>
      <c r="G57" s="97"/>
    </row>
    <row r="58" spans="1:7" ht="12.75" hidden="1">
      <c r="A58" s="79" t="s">
        <v>301</v>
      </c>
      <c r="B58" s="93"/>
      <c r="C58" s="81" t="s">
        <v>302</v>
      </c>
      <c r="D58" s="82"/>
      <c r="E58" s="83"/>
      <c r="F58" s="32">
        <v>0</v>
      </c>
      <c r="G58" s="97"/>
    </row>
    <row r="59" spans="1:7" ht="12.75" hidden="1">
      <c r="A59" s="92" t="s">
        <v>303</v>
      </c>
      <c r="B59" s="93"/>
      <c r="C59" s="94" t="s">
        <v>304</v>
      </c>
      <c r="D59" s="95"/>
      <c r="E59" s="32"/>
      <c r="F59" s="32">
        <v>0</v>
      </c>
      <c r="G59" s="97"/>
    </row>
    <row r="60" spans="1:7" ht="12.75" hidden="1">
      <c r="A60" s="92" t="s">
        <v>281</v>
      </c>
      <c r="B60" s="93"/>
      <c r="C60" s="94" t="s">
        <v>305</v>
      </c>
      <c r="D60" s="95"/>
      <c r="E60" s="32"/>
      <c r="F60" s="32">
        <v>0</v>
      </c>
      <c r="G60" s="97"/>
    </row>
    <row r="61" spans="1:7" ht="12.75" hidden="1">
      <c r="A61" s="92" t="s">
        <v>281</v>
      </c>
      <c r="B61" s="93"/>
      <c r="C61" s="94" t="s">
        <v>282</v>
      </c>
      <c r="D61" s="95"/>
      <c r="E61" s="32"/>
      <c r="F61" s="32">
        <v>0</v>
      </c>
      <c r="G61" s="97"/>
    </row>
    <row r="62" spans="1:7" ht="12.75">
      <c r="A62" s="92" t="s">
        <v>269</v>
      </c>
      <c r="B62" s="93"/>
      <c r="C62" s="81" t="s">
        <v>306</v>
      </c>
      <c r="D62" s="82"/>
      <c r="E62" s="83">
        <f>E63</f>
        <v>50000</v>
      </c>
      <c r="F62" s="32">
        <v>0</v>
      </c>
      <c r="G62" s="85">
        <f>E62-F62</f>
        <v>50000</v>
      </c>
    </row>
    <row r="63" spans="1:7" ht="12.75">
      <c r="A63" s="92" t="s">
        <v>281</v>
      </c>
      <c r="B63" s="93"/>
      <c r="C63" s="81" t="s">
        <v>307</v>
      </c>
      <c r="D63" s="82"/>
      <c r="E63" s="83">
        <v>50000</v>
      </c>
      <c r="F63" s="32">
        <v>0</v>
      </c>
      <c r="G63" s="85">
        <f>E63-F63</f>
        <v>50000</v>
      </c>
    </row>
    <row r="64" spans="1:7" ht="22.5">
      <c r="A64" s="99" t="s">
        <v>308</v>
      </c>
      <c r="B64" s="93"/>
      <c r="C64" s="81" t="s">
        <v>309</v>
      </c>
      <c r="D64" s="82"/>
      <c r="E64" s="83">
        <f>E65</f>
        <v>100000</v>
      </c>
      <c r="F64" s="83">
        <f>F65</f>
        <v>0</v>
      </c>
      <c r="G64" s="85">
        <f>G65</f>
        <v>100000</v>
      </c>
    </row>
    <row r="65" spans="1:7" ht="12.75">
      <c r="A65" s="92" t="s">
        <v>269</v>
      </c>
      <c r="B65" s="93"/>
      <c r="C65" s="94" t="s">
        <v>310</v>
      </c>
      <c r="D65" s="95"/>
      <c r="E65" s="32">
        <f>E66</f>
        <v>100000</v>
      </c>
      <c r="F65" s="32">
        <f>F66</f>
        <v>0</v>
      </c>
      <c r="G65" s="97">
        <f>G66</f>
        <v>100000</v>
      </c>
    </row>
    <row r="66" spans="1:7" ht="12.75">
      <c r="A66" s="92" t="s">
        <v>281</v>
      </c>
      <c r="B66" s="93"/>
      <c r="C66" s="94" t="s">
        <v>311</v>
      </c>
      <c r="D66" s="95"/>
      <c r="E66" s="32">
        <v>100000</v>
      </c>
      <c r="F66" s="32">
        <v>0</v>
      </c>
      <c r="G66" s="97">
        <f>E66-F66</f>
        <v>100000</v>
      </c>
    </row>
    <row r="67" spans="1:7" ht="12.75">
      <c r="A67" s="100" t="s">
        <v>312</v>
      </c>
      <c r="B67" s="93"/>
      <c r="C67" s="81" t="s">
        <v>313</v>
      </c>
      <c r="D67" s="82"/>
      <c r="E67" s="83">
        <f>E68</f>
        <v>2000</v>
      </c>
      <c r="F67" s="83">
        <v>0</v>
      </c>
      <c r="G67" s="85">
        <f>E67-F67</f>
        <v>2000</v>
      </c>
    </row>
    <row r="68" spans="1:7" ht="12.75">
      <c r="A68" s="92" t="s">
        <v>281</v>
      </c>
      <c r="B68" s="93"/>
      <c r="C68" s="94" t="s">
        <v>314</v>
      </c>
      <c r="D68" s="95"/>
      <c r="E68" s="32">
        <f>E69</f>
        <v>2000</v>
      </c>
      <c r="F68" s="32">
        <v>0</v>
      </c>
      <c r="G68" s="97">
        <f>E68-F68</f>
        <v>2000</v>
      </c>
    </row>
    <row r="69" spans="1:7" ht="12.75">
      <c r="A69" s="92" t="s">
        <v>281</v>
      </c>
      <c r="B69" s="93"/>
      <c r="C69" s="94" t="s">
        <v>315</v>
      </c>
      <c r="D69" s="95"/>
      <c r="E69" s="32">
        <v>2000</v>
      </c>
      <c r="F69" s="32">
        <v>0</v>
      </c>
      <c r="G69" s="97">
        <f>E69-F69</f>
        <v>2000</v>
      </c>
    </row>
    <row r="70" spans="1:7" ht="31.5">
      <c r="A70" s="79" t="s">
        <v>316</v>
      </c>
      <c r="B70" s="93"/>
      <c r="C70" s="81" t="s">
        <v>317</v>
      </c>
      <c r="D70" s="82"/>
      <c r="E70" s="83">
        <f>E72</f>
        <v>1436</v>
      </c>
      <c r="F70" s="83">
        <f>F71</f>
        <v>1413</v>
      </c>
      <c r="G70" s="83">
        <f>E70-F70</f>
        <v>23</v>
      </c>
    </row>
    <row r="71" spans="1:7" ht="12.75">
      <c r="A71" s="92" t="s">
        <v>269</v>
      </c>
      <c r="B71" s="93"/>
      <c r="C71" s="94" t="s">
        <v>318</v>
      </c>
      <c r="D71" s="95"/>
      <c r="E71" s="32">
        <f>E72</f>
        <v>1436</v>
      </c>
      <c r="F71" s="32">
        <f>F72</f>
        <v>1413</v>
      </c>
      <c r="G71" s="32">
        <f>G72</f>
        <v>23</v>
      </c>
    </row>
    <row r="72" spans="1:7" ht="12.75">
      <c r="A72" s="92" t="s">
        <v>281</v>
      </c>
      <c r="B72" s="93"/>
      <c r="C72" s="94" t="s">
        <v>319</v>
      </c>
      <c r="D72" s="95"/>
      <c r="E72" s="32">
        <v>1436</v>
      </c>
      <c r="F72" s="32">
        <v>1413</v>
      </c>
      <c r="G72" s="32">
        <f>E72-F72</f>
        <v>23</v>
      </c>
    </row>
    <row r="73" spans="1:7" ht="12.75" hidden="1">
      <c r="A73" s="92"/>
      <c r="B73" s="93"/>
      <c r="C73" s="94"/>
      <c r="D73" s="95"/>
      <c r="E73" s="32"/>
      <c r="F73" s="96"/>
      <c r="G73" s="97"/>
    </row>
    <row r="74" spans="1:7" ht="12.75">
      <c r="A74" s="79" t="s">
        <v>320</v>
      </c>
      <c r="B74" s="80"/>
      <c r="C74" s="81" t="s">
        <v>321</v>
      </c>
      <c r="D74" s="82"/>
      <c r="E74" s="83">
        <f>E75</f>
        <v>1000</v>
      </c>
      <c r="F74" s="83">
        <f>F76</f>
        <v>0</v>
      </c>
      <c r="G74" s="85">
        <f aca="true" t="shared" si="4" ref="G74:G82">E74-F74</f>
        <v>1000</v>
      </c>
    </row>
    <row r="75" spans="1:7" ht="12.75">
      <c r="A75" s="92" t="s">
        <v>288</v>
      </c>
      <c r="B75" s="93"/>
      <c r="C75" s="94" t="s">
        <v>322</v>
      </c>
      <c r="D75" s="95"/>
      <c r="E75" s="32">
        <f>E76</f>
        <v>1000</v>
      </c>
      <c r="F75" s="32">
        <f>F76</f>
        <v>0</v>
      </c>
      <c r="G75" s="97">
        <f t="shared" si="4"/>
        <v>1000</v>
      </c>
    </row>
    <row r="76" spans="1:7" ht="12.75">
      <c r="A76" s="92" t="s">
        <v>288</v>
      </c>
      <c r="B76" s="93"/>
      <c r="C76" s="94" t="s">
        <v>323</v>
      </c>
      <c r="D76" s="95"/>
      <c r="E76" s="32">
        <v>1000</v>
      </c>
      <c r="F76" s="32">
        <v>0</v>
      </c>
      <c r="G76" s="97">
        <f t="shared" si="4"/>
        <v>1000</v>
      </c>
    </row>
    <row r="77" spans="1:7" ht="12.75">
      <c r="A77" s="79" t="s">
        <v>324</v>
      </c>
      <c r="B77" s="80"/>
      <c r="C77" s="81" t="s">
        <v>325</v>
      </c>
      <c r="D77" s="82"/>
      <c r="E77" s="83">
        <f>E78</f>
        <v>1118</v>
      </c>
      <c r="F77" s="83">
        <f>F79</f>
        <v>0</v>
      </c>
      <c r="G77" s="85">
        <f t="shared" si="4"/>
        <v>1118</v>
      </c>
    </row>
    <row r="78" spans="1:7" ht="12.75">
      <c r="A78" s="92" t="s">
        <v>284</v>
      </c>
      <c r="B78" s="93"/>
      <c r="C78" s="94" t="s">
        <v>326</v>
      </c>
      <c r="D78" s="95"/>
      <c r="E78" s="32">
        <f>E79</f>
        <v>1118</v>
      </c>
      <c r="F78" s="32">
        <f>F79</f>
        <v>0</v>
      </c>
      <c r="G78" s="97">
        <f t="shared" si="4"/>
        <v>1118</v>
      </c>
    </row>
    <row r="79" spans="1:7" ht="12.75">
      <c r="A79" s="92" t="s">
        <v>288</v>
      </c>
      <c r="B79" s="93"/>
      <c r="C79" s="94" t="s">
        <v>327</v>
      </c>
      <c r="D79" s="95"/>
      <c r="E79" s="32">
        <v>1118</v>
      </c>
      <c r="F79" s="32">
        <v>0</v>
      </c>
      <c r="G79" s="97">
        <f t="shared" si="4"/>
        <v>1118</v>
      </c>
    </row>
    <row r="80" spans="1:7" ht="12.75">
      <c r="A80" s="79" t="s">
        <v>324</v>
      </c>
      <c r="B80" s="93"/>
      <c r="C80" s="81" t="s">
        <v>328</v>
      </c>
      <c r="D80" s="82"/>
      <c r="E80" s="83">
        <f>E81+E82</f>
        <v>5344</v>
      </c>
      <c r="F80" s="83">
        <f>F81</f>
        <v>0</v>
      </c>
      <c r="G80" s="32">
        <f t="shared" si="4"/>
        <v>5344</v>
      </c>
    </row>
    <row r="81" spans="1:7" ht="12.75">
      <c r="A81" s="92" t="s">
        <v>269</v>
      </c>
      <c r="B81" s="93"/>
      <c r="C81" s="94" t="s">
        <v>329</v>
      </c>
      <c r="D81" s="95"/>
      <c r="E81" s="32">
        <v>4105</v>
      </c>
      <c r="F81" s="32">
        <f>F82</f>
        <v>0</v>
      </c>
      <c r="G81" s="32">
        <f t="shared" si="4"/>
        <v>4105</v>
      </c>
    </row>
    <row r="82" spans="1:7" ht="12.75">
      <c r="A82" s="92" t="s">
        <v>255</v>
      </c>
      <c r="B82" s="93"/>
      <c r="C82" s="94" t="s">
        <v>330</v>
      </c>
      <c r="D82" s="95"/>
      <c r="E82" s="32">
        <v>1239</v>
      </c>
      <c r="F82" s="32">
        <v>0</v>
      </c>
      <c r="G82" s="32">
        <f t="shared" si="4"/>
        <v>1239</v>
      </c>
    </row>
    <row r="83" spans="1:7" ht="12.75">
      <c r="A83" s="79" t="s">
        <v>331</v>
      </c>
      <c r="B83" s="80"/>
      <c r="C83" s="81" t="s">
        <v>332</v>
      </c>
      <c r="D83" s="82"/>
      <c r="E83" s="83">
        <f>E84+E88</f>
        <v>127178</v>
      </c>
      <c r="F83" s="83">
        <f>F84</f>
        <v>54967.97</v>
      </c>
      <c r="G83" s="85">
        <f>G84+G88</f>
        <v>72210.03</v>
      </c>
    </row>
    <row r="84" spans="1:7" ht="12.75">
      <c r="A84" s="92" t="s">
        <v>242</v>
      </c>
      <c r="B84" s="80"/>
      <c r="C84" s="81" t="s">
        <v>333</v>
      </c>
      <c r="D84" s="82"/>
      <c r="E84" s="83">
        <f>E85</f>
        <v>110188</v>
      </c>
      <c r="F84" s="83">
        <f>F85</f>
        <v>54967.97</v>
      </c>
      <c r="G84" s="85">
        <f aca="true" t="shared" si="5" ref="G84:G90">E84-F84</f>
        <v>55220.03</v>
      </c>
    </row>
    <row r="85" spans="1:7" ht="22.5">
      <c r="A85" s="92" t="s">
        <v>244</v>
      </c>
      <c r="B85" s="93"/>
      <c r="C85" s="94" t="s">
        <v>333</v>
      </c>
      <c r="D85" s="95"/>
      <c r="E85" s="32">
        <f>E86+E87</f>
        <v>110188</v>
      </c>
      <c r="F85" s="32">
        <f>F86+F87</f>
        <v>54967.97</v>
      </c>
      <c r="G85" s="97">
        <f t="shared" si="5"/>
        <v>55220.03</v>
      </c>
    </row>
    <row r="86" spans="1:7" ht="12.75">
      <c r="A86" s="92" t="s">
        <v>246</v>
      </c>
      <c r="B86" s="93"/>
      <c r="C86" s="94" t="s">
        <v>334</v>
      </c>
      <c r="D86" s="95"/>
      <c r="E86" s="32">
        <v>84630</v>
      </c>
      <c r="F86" s="32">
        <v>42218.08</v>
      </c>
      <c r="G86" s="97">
        <f t="shared" si="5"/>
        <v>42411.92</v>
      </c>
    </row>
    <row r="87" spans="1:7" ht="12.75">
      <c r="A87" s="92" t="s">
        <v>248</v>
      </c>
      <c r="B87" s="93"/>
      <c r="C87" s="101" t="s">
        <v>335</v>
      </c>
      <c r="D87" s="102"/>
      <c r="E87" s="32">
        <v>25558</v>
      </c>
      <c r="F87" s="32">
        <v>12749.89</v>
      </c>
      <c r="G87" s="97">
        <f t="shared" si="5"/>
        <v>12808.11</v>
      </c>
    </row>
    <row r="88" spans="1:7" ht="12.75">
      <c r="A88" s="92" t="s">
        <v>284</v>
      </c>
      <c r="B88" s="80"/>
      <c r="C88" s="81" t="s">
        <v>336</v>
      </c>
      <c r="D88" s="82"/>
      <c r="E88" s="83">
        <f>E90+E93</f>
        <v>16990</v>
      </c>
      <c r="F88" s="83">
        <f>F90+F93</f>
        <v>0</v>
      </c>
      <c r="G88" s="85">
        <f t="shared" si="5"/>
        <v>16990</v>
      </c>
    </row>
    <row r="89" spans="1:7" ht="12.75" hidden="1">
      <c r="A89" s="92" t="s">
        <v>286</v>
      </c>
      <c r="B89" s="93"/>
      <c r="C89" s="94" t="s">
        <v>337</v>
      </c>
      <c r="D89" s="95"/>
      <c r="E89" s="32"/>
      <c r="F89" s="32">
        <v>0</v>
      </c>
      <c r="G89" s="97">
        <f t="shared" si="5"/>
        <v>0</v>
      </c>
    </row>
    <row r="90" spans="1:7" ht="12.75">
      <c r="A90" s="92" t="s">
        <v>242</v>
      </c>
      <c r="B90" s="93"/>
      <c r="C90" s="94" t="s">
        <v>338</v>
      </c>
      <c r="D90" s="95"/>
      <c r="E90" s="32">
        <f>E91</f>
        <v>0</v>
      </c>
      <c r="F90" s="32">
        <f>F91</f>
        <v>0</v>
      </c>
      <c r="G90" s="32">
        <v>0</v>
      </c>
    </row>
    <row r="91" spans="1:7" ht="12.75">
      <c r="A91" s="92" t="s">
        <v>269</v>
      </c>
      <c r="B91" s="93"/>
      <c r="C91" s="94" t="s">
        <v>339</v>
      </c>
      <c r="D91" s="95"/>
      <c r="E91" s="32">
        <f>E92</f>
        <v>0</v>
      </c>
      <c r="F91" s="32">
        <f>F92</f>
        <v>0</v>
      </c>
      <c r="G91" s="32">
        <v>0</v>
      </c>
    </row>
    <row r="92" spans="1:7" ht="12.75">
      <c r="A92" s="92" t="s">
        <v>279</v>
      </c>
      <c r="B92" s="93"/>
      <c r="C92" s="94" t="s">
        <v>340</v>
      </c>
      <c r="D92" s="95"/>
      <c r="E92" s="32">
        <v>0</v>
      </c>
      <c r="F92" s="32">
        <v>0</v>
      </c>
      <c r="G92" s="32">
        <v>0</v>
      </c>
    </row>
    <row r="93" spans="1:7" ht="12.75">
      <c r="A93" s="92" t="s">
        <v>284</v>
      </c>
      <c r="B93" s="93"/>
      <c r="C93" s="81" t="s">
        <v>341</v>
      </c>
      <c r="D93" s="82"/>
      <c r="E93" s="83">
        <f>E94+E95</f>
        <v>16990</v>
      </c>
      <c r="F93" s="83">
        <f>F94+F95</f>
        <v>0</v>
      </c>
      <c r="G93" s="32"/>
    </row>
    <row r="94" spans="1:7" ht="12.75">
      <c r="A94" s="92" t="s">
        <v>288</v>
      </c>
      <c r="B94" s="93"/>
      <c r="C94" s="94" t="s">
        <v>342</v>
      </c>
      <c r="D94" s="95"/>
      <c r="E94" s="32">
        <v>16990</v>
      </c>
      <c r="F94" s="32">
        <v>0</v>
      </c>
      <c r="G94" s="32"/>
    </row>
    <row r="95" spans="1:7" ht="12.75">
      <c r="A95" s="92" t="s">
        <v>288</v>
      </c>
      <c r="B95" s="93"/>
      <c r="C95" s="94" t="s">
        <v>343</v>
      </c>
      <c r="D95" s="95"/>
      <c r="E95" s="32">
        <v>0</v>
      </c>
      <c r="F95" s="32">
        <v>0</v>
      </c>
      <c r="G95" s="97">
        <f>E95-F95</f>
        <v>0</v>
      </c>
    </row>
    <row r="96" spans="1:7" ht="18" customHeight="1">
      <c r="A96" s="79" t="s">
        <v>344</v>
      </c>
      <c r="B96" s="80" t="s">
        <v>11</v>
      </c>
      <c r="C96" s="81" t="s">
        <v>345</v>
      </c>
      <c r="D96" s="82"/>
      <c r="E96" s="83">
        <f>E97</f>
        <v>8000</v>
      </c>
      <c r="F96" s="83">
        <f>F97</f>
        <v>0</v>
      </c>
      <c r="G96" s="85">
        <f>G97</f>
        <v>8000</v>
      </c>
    </row>
    <row r="97" spans="1:7" ht="12.75">
      <c r="A97" s="92" t="s">
        <v>284</v>
      </c>
      <c r="B97" s="93" t="s">
        <v>11</v>
      </c>
      <c r="C97" s="94" t="s">
        <v>346</v>
      </c>
      <c r="D97" s="95"/>
      <c r="E97" s="32">
        <f>E98</f>
        <v>8000</v>
      </c>
      <c r="F97" s="32">
        <f>F98</f>
        <v>0</v>
      </c>
      <c r="G97" s="97">
        <f>E97-F97</f>
        <v>8000</v>
      </c>
    </row>
    <row r="98" spans="1:7" ht="12.75">
      <c r="A98" s="92" t="s">
        <v>286</v>
      </c>
      <c r="B98" s="93" t="s">
        <v>11</v>
      </c>
      <c r="C98" s="94" t="s">
        <v>347</v>
      </c>
      <c r="D98" s="95"/>
      <c r="E98" s="32">
        <v>8000</v>
      </c>
      <c r="F98" s="32">
        <v>0</v>
      </c>
      <c r="G98" s="97">
        <f>E98-F98</f>
        <v>8000</v>
      </c>
    </row>
    <row r="99" spans="1:7" ht="31.5">
      <c r="A99" s="79" t="s">
        <v>344</v>
      </c>
      <c r="B99" s="93"/>
      <c r="C99" s="81" t="s">
        <v>348</v>
      </c>
      <c r="D99" s="82"/>
      <c r="E99" s="83">
        <f>E100</f>
        <v>8000</v>
      </c>
      <c r="F99" s="83">
        <f>F100</f>
        <v>0</v>
      </c>
      <c r="G99" s="85">
        <f>G100</f>
        <v>8000</v>
      </c>
    </row>
    <row r="100" spans="1:7" ht="12.75">
      <c r="A100" s="92" t="s">
        <v>284</v>
      </c>
      <c r="B100" s="93"/>
      <c r="C100" s="94" t="s">
        <v>349</v>
      </c>
      <c r="D100" s="95"/>
      <c r="E100" s="32">
        <f>E101</f>
        <v>8000</v>
      </c>
      <c r="F100" s="32">
        <f>F101</f>
        <v>0</v>
      </c>
      <c r="G100" s="97">
        <f>G101</f>
        <v>8000</v>
      </c>
    </row>
    <row r="101" spans="1:7" ht="12.75">
      <c r="A101" s="92" t="s">
        <v>288</v>
      </c>
      <c r="B101" s="93" t="s">
        <v>11</v>
      </c>
      <c r="C101" s="94" t="s">
        <v>350</v>
      </c>
      <c r="D101" s="95"/>
      <c r="E101" s="32">
        <v>8000</v>
      </c>
      <c r="F101" s="32">
        <v>0</v>
      </c>
      <c r="G101" s="97">
        <f>E101-F101</f>
        <v>8000</v>
      </c>
    </row>
    <row r="102" spans="1:7" ht="31.5" hidden="1">
      <c r="A102" s="79" t="s">
        <v>344</v>
      </c>
      <c r="B102" s="80" t="s">
        <v>11</v>
      </c>
      <c r="C102" s="81" t="s">
        <v>351</v>
      </c>
      <c r="D102" s="82"/>
      <c r="E102" s="83">
        <v>4279</v>
      </c>
      <c r="F102" s="32">
        <v>0</v>
      </c>
      <c r="G102" s="85"/>
    </row>
    <row r="103" spans="1:7" ht="12.75" hidden="1">
      <c r="A103" s="92" t="s">
        <v>284</v>
      </c>
      <c r="B103" s="93" t="s">
        <v>11</v>
      </c>
      <c r="C103" s="94" t="s">
        <v>352</v>
      </c>
      <c r="D103" s="95"/>
      <c r="E103" s="32">
        <v>4279</v>
      </c>
      <c r="F103" s="32">
        <v>0</v>
      </c>
      <c r="G103" s="97"/>
    </row>
    <row r="104" spans="1:7" ht="12.75" hidden="1">
      <c r="A104" s="92" t="s">
        <v>288</v>
      </c>
      <c r="B104" s="93" t="s">
        <v>11</v>
      </c>
      <c r="C104" s="94" t="s">
        <v>353</v>
      </c>
      <c r="D104" s="95"/>
      <c r="E104" s="32">
        <v>4279</v>
      </c>
      <c r="F104" s="32">
        <v>0</v>
      </c>
      <c r="G104" s="97"/>
    </row>
    <row r="105" spans="1:7" ht="31.5" hidden="1">
      <c r="A105" s="79" t="s">
        <v>344</v>
      </c>
      <c r="B105" s="93"/>
      <c r="C105" s="81" t="s">
        <v>354</v>
      </c>
      <c r="D105" s="82"/>
      <c r="E105" s="83">
        <f>E106</f>
        <v>0</v>
      </c>
      <c r="F105" s="32">
        <v>0</v>
      </c>
      <c r="G105" s="97"/>
    </row>
    <row r="106" spans="1:7" ht="12.75" hidden="1">
      <c r="A106" s="92" t="s">
        <v>284</v>
      </c>
      <c r="B106" s="93"/>
      <c r="C106" s="94" t="s">
        <v>355</v>
      </c>
      <c r="D106" s="95"/>
      <c r="E106" s="32">
        <f>E107</f>
        <v>0</v>
      </c>
      <c r="F106" s="32">
        <v>0</v>
      </c>
      <c r="G106" s="97"/>
    </row>
    <row r="107" spans="1:7" ht="12.75" hidden="1">
      <c r="A107" s="92" t="s">
        <v>286</v>
      </c>
      <c r="B107" s="93"/>
      <c r="C107" s="94" t="s">
        <v>356</v>
      </c>
      <c r="D107" s="95"/>
      <c r="E107" s="32"/>
      <c r="F107" s="32">
        <v>0</v>
      </c>
      <c r="G107" s="97"/>
    </row>
    <row r="108" spans="1:7" ht="12.75" hidden="1">
      <c r="A108" s="79" t="s">
        <v>357</v>
      </c>
      <c r="B108" s="80" t="s">
        <v>11</v>
      </c>
      <c r="C108" s="81" t="s">
        <v>358</v>
      </c>
      <c r="D108" s="82"/>
      <c r="E108" s="83">
        <f>E109</f>
        <v>0</v>
      </c>
      <c r="F108" s="32">
        <v>0</v>
      </c>
      <c r="G108" s="85"/>
    </row>
    <row r="109" spans="1:7" ht="12.75" hidden="1">
      <c r="A109" s="92" t="s">
        <v>284</v>
      </c>
      <c r="B109" s="93" t="s">
        <v>11</v>
      </c>
      <c r="C109" s="94" t="s">
        <v>359</v>
      </c>
      <c r="D109" s="95"/>
      <c r="E109" s="32">
        <f>E110</f>
        <v>0</v>
      </c>
      <c r="F109" s="32">
        <v>0</v>
      </c>
      <c r="G109" s="97"/>
    </row>
    <row r="110" spans="1:7" ht="12.75" hidden="1">
      <c r="A110" s="92" t="s">
        <v>286</v>
      </c>
      <c r="B110" s="93" t="s">
        <v>11</v>
      </c>
      <c r="C110" s="94" t="s">
        <v>360</v>
      </c>
      <c r="D110" s="95"/>
      <c r="E110" s="32"/>
      <c r="F110" s="32">
        <v>0</v>
      </c>
      <c r="G110" s="97"/>
    </row>
    <row r="111" spans="1:7" ht="12.75" hidden="1">
      <c r="A111" s="92" t="s">
        <v>288</v>
      </c>
      <c r="B111" s="93" t="s">
        <v>11</v>
      </c>
      <c r="C111" s="94" t="s">
        <v>361</v>
      </c>
      <c r="D111" s="95"/>
      <c r="E111" s="32">
        <v>60580</v>
      </c>
      <c r="F111" s="32">
        <v>0</v>
      </c>
      <c r="G111" s="97"/>
    </row>
    <row r="112" spans="1:7" ht="31.5">
      <c r="A112" s="79" t="s">
        <v>344</v>
      </c>
      <c r="B112" s="93"/>
      <c r="C112" s="81" t="s">
        <v>362</v>
      </c>
      <c r="D112" s="82"/>
      <c r="E112" s="83">
        <f>E113+E114</f>
        <v>90159</v>
      </c>
      <c r="F112" s="83">
        <f>F113+F114</f>
        <v>53960</v>
      </c>
      <c r="G112" s="32">
        <f>G113</f>
        <v>31691</v>
      </c>
    </row>
    <row r="113" spans="1:7" ht="12.75">
      <c r="A113" s="92" t="s">
        <v>269</v>
      </c>
      <c r="B113" s="93"/>
      <c r="C113" s="94" t="s">
        <v>363</v>
      </c>
      <c r="D113" s="95"/>
      <c r="E113" s="32">
        <v>85651</v>
      </c>
      <c r="F113" s="32">
        <v>53960</v>
      </c>
      <c r="G113" s="32">
        <f>E113-F113</f>
        <v>31691</v>
      </c>
    </row>
    <row r="114" spans="1:7" ht="12.75">
      <c r="A114" s="92" t="s">
        <v>279</v>
      </c>
      <c r="B114" s="93"/>
      <c r="C114" s="94" t="s">
        <v>364</v>
      </c>
      <c r="D114" s="95"/>
      <c r="E114" s="32">
        <v>4508</v>
      </c>
      <c r="F114" s="32">
        <v>0</v>
      </c>
      <c r="G114" s="32">
        <v>0</v>
      </c>
    </row>
    <row r="115" spans="1:7" ht="31.5">
      <c r="A115" s="79" t="s">
        <v>365</v>
      </c>
      <c r="B115" s="93"/>
      <c r="C115" s="81" t="s">
        <v>366</v>
      </c>
      <c r="D115" s="82"/>
      <c r="E115" s="83">
        <f>E116</f>
        <v>1000</v>
      </c>
      <c r="F115" s="83">
        <f>F116</f>
        <v>0</v>
      </c>
      <c r="G115" s="85">
        <f>G116</f>
        <v>1000</v>
      </c>
    </row>
    <row r="116" spans="1:7" ht="12.75">
      <c r="A116" s="92" t="s">
        <v>269</v>
      </c>
      <c r="B116" s="93"/>
      <c r="C116" s="94" t="s">
        <v>367</v>
      </c>
      <c r="D116" s="95"/>
      <c r="E116" s="32">
        <f>E117</f>
        <v>1000</v>
      </c>
      <c r="F116" s="32">
        <f>F117</f>
        <v>0</v>
      </c>
      <c r="G116" s="97">
        <f>G117</f>
        <v>1000</v>
      </c>
    </row>
    <row r="117" spans="1:7" ht="12.75">
      <c r="A117" s="92" t="s">
        <v>279</v>
      </c>
      <c r="B117" s="93"/>
      <c r="C117" s="94" t="s">
        <v>368</v>
      </c>
      <c r="D117" s="95"/>
      <c r="E117" s="32">
        <v>1000</v>
      </c>
      <c r="F117" s="32">
        <v>0</v>
      </c>
      <c r="G117" s="97">
        <f aca="true" t="shared" si="6" ref="G117:G124">E117-F117</f>
        <v>1000</v>
      </c>
    </row>
    <row r="118" spans="1:7" ht="12.75">
      <c r="A118" s="79" t="s">
        <v>369</v>
      </c>
      <c r="B118" s="93"/>
      <c r="C118" s="81" t="s">
        <v>370</v>
      </c>
      <c r="D118" s="82"/>
      <c r="E118" s="83">
        <f>E119+E123</f>
        <v>202611</v>
      </c>
      <c r="F118" s="103">
        <f>F121+F122</f>
        <v>90751.69</v>
      </c>
      <c r="G118" s="85">
        <f>G119</f>
        <v>152611</v>
      </c>
    </row>
    <row r="119" spans="1:7" ht="12.75">
      <c r="A119" s="92" t="s">
        <v>242</v>
      </c>
      <c r="B119" s="93"/>
      <c r="C119" s="94" t="s">
        <v>371</v>
      </c>
      <c r="D119" s="95"/>
      <c r="E119" s="32">
        <f>E120</f>
        <v>152611</v>
      </c>
      <c r="F119" s="98">
        <f>F120</f>
        <v>0</v>
      </c>
      <c r="G119" s="97">
        <f>G120</f>
        <v>152611</v>
      </c>
    </row>
    <row r="120" spans="1:7" ht="12.75">
      <c r="A120" s="92" t="s">
        <v>269</v>
      </c>
      <c r="B120" s="93"/>
      <c r="C120" s="94" t="s">
        <v>372</v>
      </c>
      <c r="D120" s="95"/>
      <c r="E120" s="32">
        <f>E122+E121</f>
        <v>152611</v>
      </c>
      <c r="F120" s="98">
        <f>F122</f>
        <v>0</v>
      </c>
      <c r="G120" s="97">
        <f t="shared" si="6"/>
        <v>152611</v>
      </c>
    </row>
    <row r="121" spans="1:7" ht="12.75">
      <c r="A121" s="104" t="s">
        <v>269</v>
      </c>
      <c r="B121" s="93"/>
      <c r="C121" s="94" t="s">
        <v>373</v>
      </c>
      <c r="D121" s="95"/>
      <c r="E121" s="32">
        <v>102611</v>
      </c>
      <c r="F121" s="98">
        <v>90751.69</v>
      </c>
      <c r="G121" s="97">
        <f t="shared" si="6"/>
        <v>11859.309999999998</v>
      </c>
    </row>
    <row r="122" spans="1:7" ht="12.75">
      <c r="A122" s="105" t="s">
        <v>279</v>
      </c>
      <c r="B122" s="93"/>
      <c r="C122" s="94" t="s">
        <v>374</v>
      </c>
      <c r="D122" s="95"/>
      <c r="E122" s="32">
        <v>50000</v>
      </c>
      <c r="F122" s="98">
        <v>0</v>
      </c>
      <c r="G122" s="97">
        <f t="shared" si="6"/>
        <v>50000</v>
      </c>
    </row>
    <row r="123" spans="1:7" ht="12.75">
      <c r="A123" s="106" t="s">
        <v>284</v>
      </c>
      <c r="B123" s="93"/>
      <c r="C123" s="94" t="s">
        <v>375</v>
      </c>
      <c r="D123" s="95"/>
      <c r="E123" s="32">
        <f>E125+E124</f>
        <v>50000</v>
      </c>
      <c r="F123" s="98">
        <f>F124+F125</f>
        <v>0</v>
      </c>
      <c r="G123" s="97">
        <f t="shared" si="6"/>
        <v>50000</v>
      </c>
    </row>
    <row r="124" spans="1:7" ht="12.75">
      <c r="A124" s="92" t="s">
        <v>288</v>
      </c>
      <c r="B124" s="93"/>
      <c r="C124" s="94" t="s">
        <v>376</v>
      </c>
      <c r="D124" s="95"/>
      <c r="E124" s="32">
        <v>50000</v>
      </c>
      <c r="F124" s="98">
        <v>0</v>
      </c>
      <c r="G124" s="97">
        <f t="shared" si="6"/>
        <v>50000</v>
      </c>
    </row>
    <row r="125" spans="1:7" ht="12.75">
      <c r="A125" s="92" t="s">
        <v>286</v>
      </c>
      <c r="B125" s="93"/>
      <c r="C125" s="94" t="s">
        <v>377</v>
      </c>
      <c r="D125" s="95"/>
      <c r="E125" s="32">
        <v>0</v>
      </c>
      <c r="F125" s="98">
        <v>0</v>
      </c>
      <c r="G125" s="97">
        <v>0</v>
      </c>
    </row>
    <row r="126" spans="1:7" ht="12.75">
      <c r="A126" s="79" t="s">
        <v>369</v>
      </c>
      <c r="B126" s="93"/>
      <c r="C126" s="81" t="s">
        <v>378</v>
      </c>
      <c r="D126" s="82"/>
      <c r="E126" s="83">
        <f>E127</f>
        <v>28840</v>
      </c>
      <c r="F126" s="103">
        <f>F127</f>
        <v>840</v>
      </c>
      <c r="G126" s="85">
        <f>E126-F126</f>
        <v>28000</v>
      </c>
    </row>
    <row r="127" spans="1:7" ht="12.75">
      <c r="A127" s="92" t="s">
        <v>242</v>
      </c>
      <c r="B127" s="93"/>
      <c r="C127" s="94" t="s">
        <v>379</v>
      </c>
      <c r="D127" s="95"/>
      <c r="E127" s="32">
        <f>E128</f>
        <v>28840</v>
      </c>
      <c r="F127" s="98">
        <f>F128</f>
        <v>840</v>
      </c>
      <c r="G127" s="97">
        <f>E127-F127</f>
        <v>28000</v>
      </c>
    </row>
    <row r="128" spans="1:7" ht="12.75">
      <c r="A128" s="92" t="s">
        <v>269</v>
      </c>
      <c r="B128" s="93"/>
      <c r="C128" s="94" t="s">
        <v>380</v>
      </c>
      <c r="D128" s="95"/>
      <c r="E128" s="32">
        <v>28840</v>
      </c>
      <c r="F128" s="98">
        <v>840</v>
      </c>
      <c r="G128" s="97">
        <f>E128-F128</f>
        <v>28000</v>
      </c>
    </row>
    <row r="129" spans="1:7" ht="12.75">
      <c r="A129" s="79" t="s">
        <v>369</v>
      </c>
      <c r="B129" s="93"/>
      <c r="C129" s="81" t="s">
        <v>381</v>
      </c>
      <c r="D129" s="82"/>
      <c r="E129" s="83">
        <f>E130</f>
        <v>126458</v>
      </c>
      <c r="F129" s="83">
        <f>F130</f>
        <v>19851.93</v>
      </c>
      <c r="G129" s="85">
        <f>G130</f>
        <v>106606.07</v>
      </c>
    </row>
    <row r="130" spans="1:7" ht="12.75">
      <c r="A130" s="92" t="s">
        <v>242</v>
      </c>
      <c r="B130" s="93"/>
      <c r="C130" s="94" t="s">
        <v>381</v>
      </c>
      <c r="D130" s="95"/>
      <c r="E130" s="32">
        <f>E131</f>
        <v>126458</v>
      </c>
      <c r="F130" s="107">
        <f>F131</f>
        <v>19851.93</v>
      </c>
      <c r="G130" s="97">
        <f>G131</f>
        <v>106606.07</v>
      </c>
    </row>
    <row r="131" spans="1:7" ht="12.75">
      <c r="A131" s="92" t="s">
        <v>269</v>
      </c>
      <c r="B131" s="93"/>
      <c r="C131" s="94" t="s">
        <v>382</v>
      </c>
      <c r="D131" s="95"/>
      <c r="E131" s="32">
        <f>E132</f>
        <v>126458</v>
      </c>
      <c r="F131" s="32">
        <f>F132</f>
        <v>19851.93</v>
      </c>
      <c r="G131" s="97">
        <f>G132</f>
        <v>106606.07</v>
      </c>
    </row>
    <row r="132" spans="1:7" ht="12.75">
      <c r="A132" s="92" t="s">
        <v>279</v>
      </c>
      <c r="B132" s="93"/>
      <c r="C132" s="94" t="s">
        <v>383</v>
      </c>
      <c r="D132" s="95"/>
      <c r="E132" s="32">
        <v>126458</v>
      </c>
      <c r="F132" s="32">
        <v>19851.93</v>
      </c>
      <c r="G132" s="97">
        <f>E132-F132</f>
        <v>106606.07</v>
      </c>
    </row>
    <row r="133" spans="1:7" ht="12.75">
      <c r="A133" s="79" t="s">
        <v>369</v>
      </c>
      <c r="B133" s="93"/>
      <c r="C133" s="81" t="s">
        <v>384</v>
      </c>
      <c r="D133" s="82"/>
      <c r="E133" s="83">
        <f>E134</f>
        <v>559149</v>
      </c>
      <c r="F133" s="83">
        <f>F134</f>
        <v>0</v>
      </c>
      <c r="G133" s="85">
        <f>G134</f>
        <v>559149</v>
      </c>
    </row>
    <row r="134" spans="1:7" ht="12.75">
      <c r="A134" s="92" t="s">
        <v>242</v>
      </c>
      <c r="B134" s="93"/>
      <c r="C134" s="94" t="s">
        <v>384</v>
      </c>
      <c r="D134" s="95"/>
      <c r="E134" s="32">
        <f>E135</f>
        <v>559149</v>
      </c>
      <c r="F134" s="32">
        <f>F135</f>
        <v>0</v>
      </c>
      <c r="G134" s="97">
        <f>G135</f>
        <v>559149</v>
      </c>
    </row>
    <row r="135" spans="1:7" ht="12.75">
      <c r="A135" s="104" t="s">
        <v>269</v>
      </c>
      <c r="B135" s="93"/>
      <c r="C135" s="94" t="s">
        <v>385</v>
      </c>
      <c r="D135" s="95"/>
      <c r="E135" s="32">
        <f>E136</f>
        <v>559149</v>
      </c>
      <c r="F135" s="32">
        <f>F136</f>
        <v>0</v>
      </c>
      <c r="G135" s="97">
        <f>G136</f>
        <v>559149</v>
      </c>
    </row>
    <row r="136" spans="1:7" ht="12.75">
      <c r="A136" s="108" t="s">
        <v>279</v>
      </c>
      <c r="B136" s="93"/>
      <c r="C136" s="94" t="s">
        <v>386</v>
      </c>
      <c r="D136" s="95"/>
      <c r="E136" s="32">
        <v>559149</v>
      </c>
      <c r="F136" s="32">
        <v>0</v>
      </c>
      <c r="G136" s="97">
        <f>E136-F136</f>
        <v>559149</v>
      </c>
    </row>
    <row r="137" spans="1:7" ht="12.75">
      <c r="A137" s="79" t="s">
        <v>369</v>
      </c>
      <c r="B137" s="51"/>
      <c r="C137" s="81" t="s">
        <v>387</v>
      </c>
      <c r="D137" s="82"/>
      <c r="E137" s="109">
        <f>E138</f>
        <v>53000</v>
      </c>
      <c r="F137" s="32">
        <f>F138</f>
        <v>0</v>
      </c>
      <c r="G137" s="97">
        <f>E137-F137</f>
        <v>53000</v>
      </c>
    </row>
    <row r="138" spans="1:7" ht="12.75">
      <c r="A138" s="92" t="s">
        <v>242</v>
      </c>
      <c r="B138" s="110"/>
      <c r="C138" s="94" t="s">
        <v>388</v>
      </c>
      <c r="D138" s="95"/>
      <c r="E138" s="111">
        <f>E139</f>
        <v>53000</v>
      </c>
      <c r="F138" s="32">
        <f>F139</f>
        <v>0</v>
      </c>
      <c r="G138" s="97">
        <f>E138-F138</f>
        <v>53000</v>
      </c>
    </row>
    <row r="139" spans="1:7" ht="12.75">
      <c r="A139" s="92" t="s">
        <v>269</v>
      </c>
      <c r="B139" s="110"/>
      <c r="C139" s="94" t="s">
        <v>389</v>
      </c>
      <c r="D139" s="95"/>
      <c r="E139" s="111">
        <f>E140</f>
        <v>53000</v>
      </c>
      <c r="F139" s="32">
        <f>F140</f>
        <v>0</v>
      </c>
      <c r="G139" s="97">
        <f>E139-F139</f>
        <v>53000</v>
      </c>
    </row>
    <row r="140" spans="1:7" ht="12.75">
      <c r="A140" s="105" t="s">
        <v>279</v>
      </c>
      <c r="B140" s="110"/>
      <c r="C140" s="94" t="s">
        <v>390</v>
      </c>
      <c r="D140" s="95"/>
      <c r="E140" s="111">
        <v>53000</v>
      </c>
      <c r="F140" s="32">
        <v>0</v>
      </c>
      <c r="G140" s="97">
        <f>E140-F140</f>
        <v>53000</v>
      </c>
    </row>
    <row r="141" spans="1:7" ht="12.75">
      <c r="A141" s="79" t="s">
        <v>369</v>
      </c>
      <c r="B141" s="51"/>
      <c r="C141" s="81" t="s">
        <v>391</v>
      </c>
      <c r="D141" s="82"/>
      <c r="E141" s="109">
        <f>E142</f>
        <v>9335</v>
      </c>
      <c r="F141" s="83">
        <f>F142</f>
        <v>0</v>
      </c>
      <c r="G141" s="85">
        <f>G142</f>
        <v>9335</v>
      </c>
    </row>
    <row r="142" spans="1:7" ht="12.75">
      <c r="A142" s="92" t="s">
        <v>242</v>
      </c>
      <c r="B142" s="51"/>
      <c r="C142" s="94" t="s">
        <v>391</v>
      </c>
      <c r="D142" s="95"/>
      <c r="E142" s="111">
        <f>E143</f>
        <v>9335</v>
      </c>
      <c r="F142" s="32">
        <f>F143</f>
        <v>0</v>
      </c>
      <c r="G142" s="97">
        <f>G143</f>
        <v>9335</v>
      </c>
    </row>
    <row r="143" spans="1:7" ht="12.75">
      <c r="A143" s="104" t="s">
        <v>269</v>
      </c>
      <c r="B143" s="51"/>
      <c r="C143" s="94" t="s">
        <v>392</v>
      </c>
      <c r="D143" s="95"/>
      <c r="E143" s="111">
        <f>E144</f>
        <v>9335</v>
      </c>
      <c r="F143" s="32">
        <f>F144</f>
        <v>0</v>
      </c>
      <c r="G143" s="97">
        <f>G144</f>
        <v>9335</v>
      </c>
    </row>
    <row r="144" spans="1:7" ht="12.75">
      <c r="A144" s="108" t="s">
        <v>279</v>
      </c>
      <c r="B144" s="51"/>
      <c r="C144" s="94" t="s">
        <v>393</v>
      </c>
      <c r="D144" s="95"/>
      <c r="E144" s="111">
        <v>9335</v>
      </c>
      <c r="F144" s="32">
        <v>0</v>
      </c>
      <c r="G144" s="97">
        <f>E144-F144</f>
        <v>9335</v>
      </c>
    </row>
    <row r="145" spans="1:7" ht="22.5">
      <c r="A145" s="112" t="s">
        <v>394</v>
      </c>
      <c r="B145" s="51"/>
      <c r="C145" s="113" t="s">
        <v>395</v>
      </c>
      <c r="D145" s="82"/>
      <c r="E145" s="114">
        <f>E146</f>
        <v>40000</v>
      </c>
      <c r="F145" s="83">
        <f>F146</f>
        <v>0</v>
      </c>
      <c r="G145" s="85">
        <f>E145-F145</f>
        <v>40000</v>
      </c>
    </row>
    <row r="146" spans="1:7" ht="12.75">
      <c r="A146" s="115" t="s">
        <v>242</v>
      </c>
      <c r="B146" s="51"/>
      <c r="C146" s="116" t="s">
        <v>395</v>
      </c>
      <c r="D146" s="116"/>
      <c r="E146" s="32">
        <f>E147</f>
        <v>40000</v>
      </c>
      <c r="F146" s="32">
        <f>F147</f>
        <v>0</v>
      </c>
      <c r="G146" s="97">
        <f>G147</f>
        <v>40000</v>
      </c>
    </row>
    <row r="147" spans="1:7" ht="12.75">
      <c r="A147" s="117" t="s">
        <v>269</v>
      </c>
      <c r="B147" s="51"/>
      <c r="C147" s="118" t="s">
        <v>396</v>
      </c>
      <c r="D147" s="95"/>
      <c r="E147" s="32">
        <f>E148</f>
        <v>40000</v>
      </c>
      <c r="F147" s="32">
        <f>F148</f>
        <v>0</v>
      </c>
      <c r="G147" s="97">
        <f>G148</f>
        <v>40000</v>
      </c>
    </row>
    <row r="148" spans="1:7" ht="12.75">
      <c r="A148" s="117" t="s">
        <v>279</v>
      </c>
      <c r="B148" s="51"/>
      <c r="C148" s="118" t="s">
        <v>397</v>
      </c>
      <c r="D148" s="95"/>
      <c r="E148" s="32">
        <v>40000</v>
      </c>
      <c r="F148" s="32">
        <v>0</v>
      </c>
      <c r="G148" s="97">
        <f>E148-F148</f>
        <v>40000</v>
      </c>
    </row>
    <row r="149" spans="1:7" ht="12.75">
      <c r="A149" s="119" t="s">
        <v>398</v>
      </c>
      <c r="B149" s="51"/>
      <c r="C149" s="120" t="s">
        <v>399</v>
      </c>
      <c r="D149" s="82"/>
      <c r="E149" s="83">
        <f>E150</f>
        <v>16000</v>
      </c>
      <c r="F149" s="32">
        <v>0</v>
      </c>
      <c r="G149" s="85">
        <f>E149-F149</f>
        <v>16000</v>
      </c>
    </row>
    <row r="150" spans="1:7" ht="12.75">
      <c r="A150" s="92" t="s">
        <v>242</v>
      </c>
      <c r="B150" s="93"/>
      <c r="C150" s="94" t="s">
        <v>400</v>
      </c>
      <c r="D150" s="95"/>
      <c r="E150" s="32">
        <f>E151</f>
        <v>16000</v>
      </c>
      <c r="F150" s="32">
        <v>0</v>
      </c>
      <c r="G150" s="97">
        <f>G151</f>
        <v>16000</v>
      </c>
    </row>
    <row r="151" spans="1:7" ht="12.75">
      <c r="A151" s="117" t="s">
        <v>269</v>
      </c>
      <c r="B151" s="51"/>
      <c r="C151" s="94" t="s">
        <v>401</v>
      </c>
      <c r="D151" s="95"/>
      <c r="E151" s="32">
        <f>E152</f>
        <v>16000</v>
      </c>
      <c r="F151" s="32">
        <v>0</v>
      </c>
      <c r="G151" s="97">
        <f>G152</f>
        <v>16000</v>
      </c>
    </row>
    <row r="152" spans="1:7" ht="12.75">
      <c r="A152" s="92" t="s">
        <v>279</v>
      </c>
      <c r="B152" s="93"/>
      <c r="C152" s="94" t="s">
        <v>402</v>
      </c>
      <c r="D152" s="95"/>
      <c r="E152" s="32">
        <v>16000</v>
      </c>
      <c r="F152" s="32">
        <v>0</v>
      </c>
      <c r="G152" s="97">
        <f aca="true" t="shared" si="7" ref="G152:G157">E152-F152</f>
        <v>16000</v>
      </c>
    </row>
    <row r="153" spans="1:7" ht="22.5">
      <c r="A153" s="92" t="s">
        <v>244</v>
      </c>
      <c r="B153" s="93"/>
      <c r="C153" s="81" t="s">
        <v>403</v>
      </c>
      <c r="D153" s="82"/>
      <c r="E153" s="83">
        <f>E154+E155</f>
        <v>31873</v>
      </c>
      <c r="F153" s="83">
        <f>F154+F155</f>
        <v>12475.52</v>
      </c>
      <c r="G153" s="97">
        <f t="shared" si="7"/>
        <v>19397.48</v>
      </c>
    </row>
    <row r="154" spans="1:7" ht="12.75">
      <c r="A154" s="92" t="s">
        <v>246</v>
      </c>
      <c r="B154" s="93"/>
      <c r="C154" s="94" t="s">
        <v>404</v>
      </c>
      <c r="D154" s="95"/>
      <c r="E154" s="32">
        <v>24480</v>
      </c>
      <c r="F154" s="32">
        <v>9581.82</v>
      </c>
      <c r="G154" s="97">
        <f t="shared" si="7"/>
        <v>14898.18</v>
      </c>
    </row>
    <row r="155" spans="1:7" ht="12.75">
      <c r="A155" s="92" t="s">
        <v>248</v>
      </c>
      <c r="B155" s="93"/>
      <c r="C155" s="94" t="s">
        <v>405</v>
      </c>
      <c r="D155" s="95"/>
      <c r="E155" s="32">
        <v>7393</v>
      </c>
      <c r="F155" s="32">
        <v>2893.7</v>
      </c>
      <c r="G155" s="97">
        <f t="shared" si="7"/>
        <v>4499.3</v>
      </c>
    </row>
    <row r="156" spans="1:7" ht="12.75">
      <c r="A156" s="119" t="s">
        <v>406</v>
      </c>
      <c r="B156" s="121" t="s">
        <v>11</v>
      </c>
      <c r="C156" s="120" t="s">
        <v>407</v>
      </c>
      <c r="D156" s="82"/>
      <c r="E156" s="83">
        <f>E162+E165</f>
        <v>783294</v>
      </c>
      <c r="F156" s="84">
        <f>F162+F165</f>
        <v>279022.67</v>
      </c>
      <c r="G156" s="85">
        <f t="shared" si="7"/>
        <v>504271.33</v>
      </c>
    </row>
    <row r="157" spans="1:7" ht="12.75" hidden="1">
      <c r="A157" s="92" t="s">
        <v>242</v>
      </c>
      <c r="B157" s="93" t="s">
        <v>11</v>
      </c>
      <c r="C157" s="94" t="s">
        <v>408</v>
      </c>
      <c r="D157" s="95"/>
      <c r="E157" s="32">
        <f>E162+E166</f>
        <v>622975</v>
      </c>
      <c r="F157" s="96">
        <f>F162</f>
        <v>229634.71</v>
      </c>
      <c r="G157" s="97">
        <f t="shared" si="7"/>
        <v>393340.29000000004</v>
      </c>
    </row>
    <row r="158" spans="1:7" ht="12.75" hidden="1">
      <c r="A158" s="92"/>
      <c r="B158" s="93"/>
      <c r="C158" s="94"/>
      <c r="D158" s="95"/>
      <c r="E158" s="32"/>
      <c r="F158" s="96"/>
      <c r="G158" s="97"/>
    </row>
    <row r="159" spans="1:7" ht="12.75" hidden="1">
      <c r="A159" s="79" t="s">
        <v>406</v>
      </c>
      <c r="B159" s="93"/>
      <c r="C159" s="81" t="s">
        <v>409</v>
      </c>
      <c r="D159" s="82"/>
      <c r="E159" s="83">
        <f>E160</f>
        <v>0</v>
      </c>
      <c r="F159" s="96"/>
      <c r="G159" s="85">
        <f>G160</f>
        <v>0</v>
      </c>
    </row>
    <row r="160" spans="1:7" ht="12.75" hidden="1">
      <c r="A160" s="92" t="s">
        <v>284</v>
      </c>
      <c r="B160" s="93" t="s">
        <v>11</v>
      </c>
      <c r="C160" s="94" t="s">
        <v>410</v>
      </c>
      <c r="D160" s="95"/>
      <c r="E160" s="32">
        <f>E161</f>
        <v>0</v>
      </c>
      <c r="F160" s="96"/>
      <c r="G160" s="97">
        <f>G161</f>
        <v>0</v>
      </c>
    </row>
    <row r="161" spans="1:7" ht="12.75" hidden="1">
      <c r="A161" s="92" t="s">
        <v>288</v>
      </c>
      <c r="B161" s="93" t="s">
        <v>11</v>
      </c>
      <c r="C161" s="94" t="s">
        <v>411</v>
      </c>
      <c r="D161" s="95"/>
      <c r="E161" s="32"/>
      <c r="F161" s="96"/>
      <c r="G161" s="97">
        <f aca="true" t="shared" si="8" ref="G161:G167">E161-F161</f>
        <v>0</v>
      </c>
    </row>
    <row r="162" spans="1:7" ht="22.5">
      <c r="A162" s="117" t="s">
        <v>244</v>
      </c>
      <c r="B162" s="51" t="s">
        <v>11</v>
      </c>
      <c r="C162" s="81" t="s">
        <v>412</v>
      </c>
      <c r="D162" s="82"/>
      <c r="E162" s="83">
        <f>E163+E164</f>
        <v>422975</v>
      </c>
      <c r="F162" s="84">
        <f>F163+F164</f>
        <v>229634.71</v>
      </c>
      <c r="G162" s="85">
        <f t="shared" si="8"/>
        <v>193340.29</v>
      </c>
    </row>
    <row r="163" spans="1:7" ht="12.75">
      <c r="A163" s="117" t="s">
        <v>246</v>
      </c>
      <c r="B163" s="51" t="s">
        <v>11</v>
      </c>
      <c r="C163" s="94" t="s">
        <v>413</v>
      </c>
      <c r="D163" s="95"/>
      <c r="E163" s="32">
        <v>324865</v>
      </c>
      <c r="F163" s="96">
        <v>176370.74</v>
      </c>
      <c r="G163" s="97">
        <f t="shared" si="8"/>
        <v>148494.26</v>
      </c>
    </row>
    <row r="164" spans="1:7" ht="12.75">
      <c r="A164" s="92" t="s">
        <v>248</v>
      </c>
      <c r="B164" s="93" t="s">
        <v>11</v>
      </c>
      <c r="C164" s="94" t="s">
        <v>414</v>
      </c>
      <c r="D164" s="95"/>
      <c r="E164" s="32">
        <v>98110</v>
      </c>
      <c r="F164" s="96">
        <v>53263.97</v>
      </c>
      <c r="G164" s="97">
        <f t="shared" si="8"/>
        <v>44846.03</v>
      </c>
    </row>
    <row r="165" spans="1:7" ht="12.75">
      <c r="A165" s="79" t="s">
        <v>406</v>
      </c>
      <c r="B165" s="93"/>
      <c r="C165" s="81" t="s">
        <v>415</v>
      </c>
      <c r="D165" s="82"/>
      <c r="E165" s="83">
        <f>E166+E170</f>
        <v>360319</v>
      </c>
      <c r="F165" s="83">
        <f>F166+F170+F167</f>
        <v>49387.96</v>
      </c>
      <c r="G165" s="85">
        <f t="shared" si="8"/>
        <v>310931.04</v>
      </c>
    </row>
    <row r="166" spans="1:7" ht="12.75">
      <c r="A166" s="92" t="s">
        <v>269</v>
      </c>
      <c r="B166" s="93" t="s">
        <v>11</v>
      </c>
      <c r="C166" s="94" t="s">
        <v>416</v>
      </c>
      <c r="D166" s="95"/>
      <c r="E166" s="32">
        <f>E167+E168+E169</f>
        <v>200000</v>
      </c>
      <c r="F166" s="32">
        <v>0</v>
      </c>
      <c r="G166" s="97">
        <f t="shared" si="8"/>
        <v>200000</v>
      </c>
    </row>
    <row r="167" spans="1:7" ht="12.75">
      <c r="A167" s="92" t="s">
        <v>275</v>
      </c>
      <c r="B167" s="93" t="s">
        <v>11</v>
      </c>
      <c r="C167" s="94" t="s">
        <v>417</v>
      </c>
      <c r="D167" s="95"/>
      <c r="E167" s="32">
        <v>200000</v>
      </c>
      <c r="F167" s="32">
        <v>20233.96</v>
      </c>
      <c r="G167" s="97">
        <f t="shared" si="8"/>
        <v>179766.04</v>
      </c>
    </row>
    <row r="168" spans="1:7" ht="12.75">
      <c r="A168" s="92" t="s">
        <v>279</v>
      </c>
      <c r="B168" s="93" t="s">
        <v>11</v>
      </c>
      <c r="C168" s="94" t="s">
        <v>418</v>
      </c>
      <c r="D168" s="95"/>
      <c r="E168" s="32">
        <v>0</v>
      </c>
      <c r="F168" s="32">
        <v>0</v>
      </c>
      <c r="G168" s="32">
        <v>0</v>
      </c>
    </row>
    <row r="169" spans="1:7" ht="12.75">
      <c r="A169" s="92" t="s">
        <v>277</v>
      </c>
      <c r="B169" s="93"/>
      <c r="C169" s="94" t="s">
        <v>419</v>
      </c>
      <c r="D169" s="95"/>
      <c r="E169" s="32">
        <v>0</v>
      </c>
      <c r="F169" s="32">
        <v>0</v>
      </c>
      <c r="G169" s="32">
        <f>E169-F169</f>
        <v>0</v>
      </c>
    </row>
    <row r="170" spans="1:7" ht="12.75">
      <c r="A170" s="92" t="s">
        <v>284</v>
      </c>
      <c r="B170" s="93" t="s">
        <v>11</v>
      </c>
      <c r="C170" s="94" t="s">
        <v>420</v>
      </c>
      <c r="D170" s="95"/>
      <c r="E170" s="32">
        <f>E172+E173+E174</f>
        <v>160319</v>
      </c>
      <c r="F170" s="32">
        <f>F174+F172</f>
        <v>29154</v>
      </c>
      <c r="G170" s="97">
        <f>E170-F170</f>
        <v>131165</v>
      </c>
    </row>
    <row r="171" spans="1:7" ht="12.75" hidden="1">
      <c r="A171" s="92" t="s">
        <v>288</v>
      </c>
      <c r="B171" s="93" t="s">
        <v>11</v>
      </c>
      <c r="C171" s="94" t="s">
        <v>421</v>
      </c>
      <c r="D171" s="95"/>
      <c r="E171" s="32">
        <v>0</v>
      </c>
      <c r="F171" s="32">
        <v>0</v>
      </c>
      <c r="G171" s="97">
        <v>0</v>
      </c>
    </row>
    <row r="172" spans="1:7" ht="12.75">
      <c r="A172" s="92" t="s">
        <v>288</v>
      </c>
      <c r="B172" s="93" t="s">
        <v>11</v>
      </c>
      <c r="C172" s="94" t="s">
        <v>422</v>
      </c>
      <c r="D172" s="95"/>
      <c r="E172" s="32">
        <v>28000</v>
      </c>
      <c r="F172" s="32">
        <v>20315.5</v>
      </c>
      <c r="G172" s="97"/>
    </row>
    <row r="173" spans="1:7" ht="12.75">
      <c r="A173" s="92" t="s">
        <v>288</v>
      </c>
      <c r="B173" s="93" t="s">
        <v>11</v>
      </c>
      <c r="C173" s="94" t="s">
        <v>423</v>
      </c>
      <c r="D173" s="95"/>
      <c r="E173" s="32">
        <v>0</v>
      </c>
      <c r="F173" s="32">
        <v>0</v>
      </c>
      <c r="G173" s="97">
        <f>E173-F173</f>
        <v>0</v>
      </c>
    </row>
    <row r="174" spans="1:7" ht="12.75">
      <c r="A174" s="92" t="s">
        <v>288</v>
      </c>
      <c r="B174" s="93" t="s">
        <v>11</v>
      </c>
      <c r="C174" s="94" t="s">
        <v>424</v>
      </c>
      <c r="D174" s="95"/>
      <c r="E174" s="32">
        <v>132319</v>
      </c>
      <c r="F174" s="32">
        <v>8838.5</v>
      </c>
      <c r="G174" s="97">
        <f>E174-F174</f>
        <v>123480.5</v>
      </c>
    </row>
    <row r="175" spans="1:7" ht="12.75" hidden="1">
      <c r="A175" s="79" t="s">
        <v>406</v>
      </c>
      <c r="B175" s="80" t="s">
        <v>11</v>
      </c>
      <c r="C175" s="81" t="s">
        <v>425</v>
      </c>
      <c r="D175" s="82"/>
      <c r="E175" s="83">
        <v>6000</v>
      </c>
      <c r="F175" s="32">
        <v>0</v>
      </c>
      <c r="G175" s="85">
        <f aca="true" t="shared" si="9" ref="G175:G185">IF(IF(E175="-",0,E175)-IF(F175="-",0,F175)=0,"-",IF(E175="-",0,E175)-IF(F175="-",0,F175))</f>
        <v>6000</v>
      </c>
    </row>
    <row r="176" spans="1:7" ht="12.75" hidden="1">
      <c r="A176" s="92" t="s">
        <v>284</v>
      </c>
      <c r="B176" s="93" t="s">
        <v>11</v>
      </c>
      <c r="C176" s="94" t="s">
        <v>426</v>
      </c>
      <c r="D176" s="95"/>
      <c r="E176" s="32">
        <v>6000</v>
      </c>
      <c r="F176" s="32">
        <v>0</v>
      </c>
      <c r="G176" s="97">
        <f t="shared" si="9"/>
        <v>6000</v>
      </c>
    </row>
    <row r="177" spans="1:7" ht="12.75" hidden="1">
      <c r="A177" s="92" t="s">
        <v>288</v>
      </c>
      <c r="B177" s="93" t="s">
        <v>11</v>
      </c>
      <c r="C177" s="94" t="s">
        <v>427</v>
      </c>
      <c r="D177" s="95"/>
      <c r="E177" s="32">
        <v>6000</v>
      </c>
      <c r="F177" s="32">
        <v>0</v>
      </c>
      <c r="G177" s="97">
        <f t="shared" si="9"/>
        <v>6000</v>
      </c>
    </row>
    <row r="178" spans="1:7" ht="12.75" hidden="1">
      <c r="A178" s="79" t="s">
        <v>406</v>
      </c>
      <c r="B178" s="80" t="s">
        <v>11</v>
      </c>
      <c r="C178" s="81" t="s">
        <v>428</v>
      </c>
      <c r="D178" s="82"/>
      <c r="E178" s="83">
        <v>30102</v>
      </c>
      <c r="F178" s="32">
        <v>0</v>
      </c>
      <c r="G178" s="85">
        <f t="shared" si="9"/>
        <v>30102</v>
      </c>
    </row>
    <row r="179" spans="1:7" ht="12.75" hidden="1">
      <c r="A179" s="92" t="s">
        <v>284</v>
      </c>
      <c r="B179" s="93" t="s">
        <v>11</v>
      </c>
      <c r="C179" s="94" t="s">
        <v>429</v>
      </c>
      <c r="D179" s="95"/>
      <c r="E179" s="32">
        <v>30102</v>
      </c>
      <c r="F179" s="32">
        <v>0</v>
      </c>
      <c r="G179" s="97">
        <f t="shared" si="9"/>
        <v>30102</v>
      </c>
    </row>
    <row r="180" spans="1:7" ht="12.75" hidden="1">
      <c r="A180" s="92" t="s">
        <v>286</v>
      </c>
      <c r="B180" s="93" t="s">
        <v>11</v>
      </c>
      <c r="C180" s="94" t="s">
        <v>430</v>
      </c>
      <c r="D180" s="95"/>
      <c r="E180" s="32">
        <v>30102</v>
      </c>
      <c r="F180" s="32">
        <v>0</v>
      </c>
      <c r="G180" s="97">
        <f t="shared" si="9"/>
        <v>30102</v>
      </c>
    </row>
    <row r="181" spans="1:7" ht="12.75" hidden="1">
      <c r="A181" s="79" t="s">
        <v>431</v>
      </c>
      <c r="B181" s="80" t="s">
        <v>11</v>
      </c>
      <c r="C181" s="81" t="s">
        <v>432</v>
      </c>
      <c r="D181" s="82"/>
      <c r="E181" s="83">
        <v>13030</v>
      </c>
      <c r="F181" s="32">
        <v>0</v>
      </c>
      <c r="G181" s="85">
        <f t="shared" si="9"/>
        <v>13030</v>
      </c>
    </row>
    <row r="182" spans="1:7" ht="12.75" hidden="1">
      <c r="A182" s="92" t="s">
        <v>242</v>
      </c>
      <c r="B182" s="93" t="s">
        <v>11</v>
      </c>
      <c r="C182" s="94" t="s">
        <v>433</v>
      </c>
      <c r="D182" s="95"/>
      <c r="E182" s="32">
        <v>13030</v>
      </c>
      <c r="F182" s="32">
        <v>0</v>
      </c>
      <c r="G182" s="97">
        <f t="shared" si="9"/>
        <v>13030</v>
      </c>
    </row>
    <row r="183" spans="1:7" ht="22.5" hidden="1">
      <c r="A183" s="92" t="s">
        <v>244</v>
      </c>
      <c r="B183" s="93" t="s">
        <v>11</v>
      </c>
      <c r="C183" s="94" t="s">
        <v>434</v>
      </c>
      <c r="D183" s="95"/>
      <c r="E183" s="32">
        <v>13030</v>
      </c>
      <c r="F183" s="32">
        <v>0</v>
      </c>
      <c r="G183" s="97">
        <f t="shared" si="9"/>
        <v>13030</v>
      </c>
    </row>
    <row r="184" spans="1:7" ht="12.75" hidden="1">
      <c r="A184" s="92" t="s">
        <v>246</v>
      </c>
      <c r="B184" s="93" t="s">
        <v>11</v>
      </c>
      <c r="C184" s="94" t="s">
        <v>435</v>
      </c>
      <c r="D184" s="95"/>
      <c r="E184" s="32">
        <v>10007.68</v>
      </c>
      <c r="F184" s="32">
        <v>0</v>
      </c>
      <c r="G184" s="97">
        <f t="shared" si="9"/>
        <v>10007.68</v>
      </c>
    </row>
    <row r="185" spans="1:7" ht="12.75" hidden="1">
      <c r="A185" s="92" t="s">
        <v>248</v>
      </c>
      <c r="B185" s="93" t="s">
        <v>11</v>
      </c>
      <c r="C185" s="94" t="s">
        <v>436</v>
      </c>
      <c r="D185" s="95"/>
      <c r="E185" s="32">
        <v>3022.32</v>
      </c>
      <c r="F185" s="32">
        <v>0</v>
      </c>
      <c r="G185" s="97">
        <f t="shared" si="9"/>
        <v>3022.32</v>
      </c>
    </row>
    <row r="186" spans="1:7" ht="22.5" hidden="1">
      <c r="A186" s="92" t="s">
        <v>437</v>
      </c>
      <c r="B186" s="93"/>
      <c r="C186" s="81" t="s">
        <v>438</v>
      </c>
      <c r="D186" s="82"/>
      <c r="E186" s="83">
        <f>E187</f>
        <v>0</v>
      </c>
      <c r="F186" s="32">
        <v>0</v>
      </c>
      <c r="G186" s="85">
        <f>E186-F186</f>
        <v>0</v>
      </c>
    </row>
    <row r="187" spans="1:7" ht="12.75" hidden="1">
      <c r="A187" s="92" t="s">
        <v>439</v>
      </c>
      <c r="B187" s="93"/>
      <c r="C187" s="94" t="s">
        <v>440</v>
      </c>
      <c r="D187" s="95"/>
      <c r="E187" s="32"/>
      <c r="F187" s="32">
        <v>0</v>
      </c>
      <c r="G187" s="97"/>
    </row>
    <row r="188" spans="1:7" ht="12.75">
      <c r="A188" s="119" t="s">
        <v>406</v>
      </c>
      <c r="B188" s="51"/>
      <c r="C188" s="122" t="s">
        <v>441</v>
      </c>
      <c r="D188" s="82"/>
      <c r="E188" s="83">
        <f>E189+E191</f>
        <v>8000</v>
      </c>
      <c r="F188" s="83">
        <f>F189</f>
        <v>8000</v>
      </c>
      <c r="G188" s="83">
        <v>0</v>
      </c>
    </row>
    <row r="189" spans="1:7" ht="12.75">
      <c r="A189" s="117" t="s">
        <v>279</v>
      </c>
      <c r="B189" s="121"/>
      <c r="C189" s="94" t="s">
        <v>442</v>
      </c>
      <c r="D189" s="95"/>
      <c r="E189" s="32">
        <f>E190</f>
        <v>8000</v>
      </c>
      <c r="F189" s="32">
        <f>F190</f>
        <v>8000</v>
      </c>
      <c r="G189" s="32">
        <v>0</v>
      </c>
    </row>
    <row r="190" spans="1:7" ht="12.75">
      <c r="A190" s="92" t="s">
        <v>279</v>
      </c>
      <c r="B190" s="93"/>
      <c r="C190" s="94" t="s">
        <v>443</v>
      </c>
      <c r="D190" s="95"/>
      <c r="E190" s="32">
        <v>8000</v>
      </c>
      <c r="F190" s="32">
        <v>8000</v>
      </c>
      <c r="G190" s="32">
        <v>0</v>
      </c>
    </row>
    <row r="191" spans="1:7" ht="12.75" hidden="1">
      <c r="A191" s="92" t="s">
        <v>284</v>
      </c>
      <c r="B191" s="93"/>
      <c r="C191" s="94" t="s">
        <v>444</v>
      </c>
      <c r="D191" s="95"/>
      <c r="E191" s="32"/>
      <c r="F191" s="96">
        <f>F192</f>
        <v>0</v>
      </c>
      <c r="G191" s="97"/>
    </row>
    <row r="192" spans="1:7" ht="12.75" hidden="1">
      <c r="A192" s="92" t="s">
        <v>288</v>
      </c>
      <c r="B192" s="93"/>
      <c r="C192" s="94" t="s">
        <v>445</v>
      </c>
      <c r="D192" s="95"/>
      <c r="E192" s="32"/>
      <c r="F192" s="96"/>
      <c r="G192" s="97"/>
    </row>
    <row r="193" spans="1:7" ht="12.75" hidden="1">
      <c r="A193" s="92" t="s">
        <v>281</v>
      </c>
      <c r="B193" s="93"/>
      <c r="C193" s="81" t="s">
        <v>446</v>
      </c>
      <c r="D193" s="82"/>
      <c r="E193" s="83">
        <f>E194</f>
        <v>0</v>
      </c>
      <c r="F193" s="84">
        <f>F194</f>
        <v>0</v>
      </c>
      <c r="G193" s="85">
        <f>E193-F193</f>
        <v>0</v>
      </c>
    </row>
    <row r="194" spans="1:7" ht="12.75" hidden="1">
      <c r="A194" s="92" t="s">
        <v>279</v>
      </c>
      <c r="B194" s="93"/>
      <c r="C194" s="94" t="s">
        <v>446</v>
      </c>
      <c r="D194" s="95"/>
      <c r="E194" s="32">
        <v>0</v>
      </c>
      <c r="F194" s="96">
        <v>0</v>
      </c>
      <c r="G194" s="97">
        <f>E194-F194</f>
        <v>0</v>
      </c>
    </row>
    <row r="195" spans="1:7" ht="12.75">
      <c r="A195" s="79" t="s">
        <v>406</v>
      </c>
      <c r="B195" s="93"/>
      <c r="C195" s="81" t="s">
        <v>447</v>
      </c>
      <c r="D195" s="82"/>
      <c r="E195" s="83">
        <f>E196</f>
        <v>7000</v>
      </c>
      <c r="F195" s="83">
        <f>F196</f>
        <v>7000</v>
      </c>
      <c r="G195" s="32">
        <v>0</v>
      </c>
    </row>
    <row r="196" spans="1:7" ht="12.75">
      <c r="A196" s="92" t="s">
        <v>279</v>
      </c>
      <c r="B196" s="93"/>
      <c r="C196" s="94" t="s">
        <v>448</v>
      </c>
      <c r="D196" s="95"/>
      <c r="E196" s="32">
        <f>E197</f>
        <v>7000</v>
      </c>
      <c r="F196" s="32">
        <f>F197</f>
        <v>7000</v>
      </c>
      <c r="G196" s="32">
        <v>0</v>
      </c>
    </row>
    <row r="197" spans="1:7" ht="12.75">
      <c r="A197" s="92" t="s">
        <v>281</v>
      </c>
      <c r="B197" s="93"/>
      <c r="C197" s="94" t="s">
        <v>449</v>
      </c>
      <c r="D197" s="95"/>
      <c r="E197" s="32">
        <v>7000</v>
      </c>
      <c r="F197" s="32">
        <v>7000</v>
      </c>
      <c r="G197" s="32">
        <v>0</v>
      </c>
    </row>
    <row r="198" spans="1:7" ht="12.75">
      <c r="A198" s="79" t="s">
        <v>406</v>
      </c>
      <c r="B198" s="93"/>
      <c r="C198" s="81" t="s">
        <v>450</v>
      </c>
      <c r="D198" s="82"/>
      <c r="E198" s="83">
        <f>E199</f>
        <v>0</v>
      </c>
      <c r="F198" s="83">
        <f>F199</f>
        <v>0</v>
      </c>
      <c r="G198" s="32">
        <v>0</v>
      </c>
    </row>
    <row r="199" spans="1:7" ht="12.75">
      <c r="A199" s="92" t="s">
        <v>279</v>
      </c>
      <c r="B199" s="93"/>
      <c r="C199" s="94" t="s">
        <v>451</v>
      </c>
      <c r="D199" s="95"/>
      <c r="E199" s="32">
        <v>0</v>
      </c>
      <c r="F199" s="32">
        <v>0</v>
      </c>
      <c r="G199" s="32">
        <v>0</v>
      </c>
    </row>
    <row r="200" spans="1:7" ht="12.75">
      <c r="A200" s="92" t="s">
        <v>281</v>
      </c>
      <c r="B200" s="93"/>
      <c r="C200" s="81" t="s">
        <v>452</v>
      </c>
      <c r="D200" s="82"/>
      <c r="E200" s="83">
        <f>E201</f>
        <v>2000</v>
      </c>
      <c r="F200" s="83">
        <f>F201</f>
        <v>467.86</v>
      </c>
      <c r="G200" s="85">
        <f aca="true" t="shared" si="10" ref="G198:G208">E200-F200</f>
        <v>1532.1399999999999</v>
      </c>
    </row>
    <row r="201" spans="1:7" ht="12.75">
      <c r="A201" s="92" t="s">
        <v>279</v>
      </c>
      <c r="B201" s="93"/>
      <c r="C201" s="94" t="s">
        <v>453</v>
      </c>
      <c r="D201" s="95"/>
      <c r="E201" s="32">
        <v>2000</v>
      </c>
      <c r="F201" s="32">
        <v>467.86</v>
      </c>
      <c r="G201" s="97">
        <f t="shared" si="10"/>
        <v>1532.1399999999999</v>
      </c>
    </row>
    <row r="202" spans="1:7" ht="12.75" hidden="1">
      <c r="A202" s="79" t="s">
        <v>454</v>
      </c>
      <c r="B202" s="93"/>
      <c r="C202" s="81" t="s">
        <v>455</v>
      </c>
      <c r="D202" s="82"/>
      <c r="E202" s="83">
        <f>E203</f>
        <v>0</v>
      </c>
      <c r="F202" s="32">
        <v>0</v>
      </c>
      <c r="G202" s="85">
        <f t="shared" si="10"/>
        <v>0</v>
      </c>
    </row>
    <row r="203" spans="1:7" ht="12.75" hidden="1">
      <c r="A203" s="92" t="s">
        <v>242</v>
      </c>
      <c r="B203" s="93"/>
      <c r="C203" s="94" t="s">
        <v>456</v>
      </c>
      <c r="D203" s="95"/>
      <c r="E203" s="32">
        <f>E204</f>
        <v>0</v>
      </c>
      <c r="F203" s="32">
        <v>0</v>
      </c>
      <c r="G203" s="97">
        <f t="shared" si="10"/>
        <v>0</v>
      </c>
    </row>
    <row r="204" spans="1:7" ht="12.75" hidden="1">
      <c r="A204" s="92" t="s">
        <v>269</v>
      </c>
      <c r="B204" s="93"/>
      <c r="C204" s="94" t="s">
        <v>457</v>
      </c>
      <c r="D204" s="95"/>
      <c r="E204" s="32">
        <f>E205</f>
        <v>0</v>
      </c>
      <c r="F204" s="32">
        <v>0</v>
      </c>
      <c r="G204" s="97">
        <f t="shared" si="10"/>
        <v>0</v>
      </c>
    </row>
    <row r="205" spans="1:7" ht="12.75" hidden="1">
      <c r="A205" s="92" t="s">
        <v>277</v>
      </c>
      <c r="B205" s="93"/>
      <c r="C205" s="94" t="s">
        <v>458</v>
      </c>
      <c r="D205" s="95"/>
      <c r="E205" s="32">
        <v>0</v>
      </c>
      <c r="F205" s="32">
        <v>0</v>
      </c>
      <c r="G205" s="97">
        <f t="shared" si="10"/>
        <v>0</v>
      </c>
    </row>
    <row r="206" spans="1:7" ht="24" customHeight="1">
      <c r="A206" s="79" t="s">
        <v>406</v>
      </c>
      <c r="B206" s="93"/>
      <c r="C206" s="123" t="s">
        <v>459</v>
      </c>
      <c r="D206" s="124"/>
      <c r="E206" s="83">
        <f>E207</f>
        <v>48300</v>
      </c>
      <c r="F206" s="83">
        <v>0</v>
      </c>
      <c r="G206" s="32">
        <f>G207</f>
        <v>48300</v>
      </c>
    </row>
    <row r="207" spans="1:7" ht="22.5" customHeight="1">
      <c r="A207" s="92" t="s">
        <v>269</v>
      </c>
      <c r="B207" s="93"/>
      <c r="C207" s="125" t="s">
        <v>459</v>
      </c>
      <c r="D207" s="124"/>
      <c r="E207" s="32">
        <f>E208</f>
        <v>48300</v>
      </c>
      <c r="F207" s="32">
        <v>0</v>
      </c>
      <c r="G207" s="32">
        <f>G208</f>
        <v>48300</v>
      </c>
    </row>
    <row r="208" spans="1:7" ht="24" customHeight="1">
      <c r="A208" s="92" t="s">
        <v>279</v>
      </c>
      <c r="B208" s="93"/>
      <c r="C208" s="125" t="s">
        <v>459</v>
      </c>
      <c r="D208" s="124"/>
      <c r="E208" s="32">
        <v>48300</v>
      </c>
      <c r="F208" s="32">
        <v>0</v>
      </c>
      <c r="G208" s="32">
        <f>E208-F208</f>
        <v>48300</v>
      </c>
    </row>
    <row r="209" spans="1:7" ht="15.75" customHeight="1">
      <c r="A209" s="79" t="s">
        <v>406</v>
      </c>
      <c r="B209" s="80"/>
      <c r="C209" s="126" t="s">
        <v>460</v>
      </c>
      <c r="D209" s="127"/>
      <c r="E209" s="83">
        <f>E210</f>
        <v>1017410</v>
      </c>
      <c r="F209" s="83">
        <f>F210</f>
        <v>0</v>
      </c>
      <c r="G209" s="83">
        <f>G210</f>
        <v>1017410</v>
      </c>
    </row>
    <row r="210" spans="1:7" ht="15" customHeight="1">
      <c r="A210" s="92" t="s">
        <v>242</v>
      </c>
      <c r="B210" s="93"/>
      <c r="C210" s="128" t="s">
        <v>460</v>
      </c>
      <c r="D210" s="129"/>
      <c r="E210" s="32">
        <f>E211</f>
        <v>1017410</v>
      </c>
      <c r="F210" s="32">
        <f>F211</f>
        <v>0</v>
      </c>
      <c r="G210" s="32">
        <f>G211</f>
        <v>1017410</v>
      </c>
    </row>
    <row r="211" spans="1:7" ht="15.75" customHeight="1">
      <c r="A211" s="92" t="s">
        <v>269</v>
      </c>
      <c r="B211" s="93"/>
      <c r="C211" s="128" t="s">
        <v>461</v>
      </c>
      <c r="D211" s="129"/>
      <c r="E211" s="32">
        <f>E212</f>
        <v>1017410</v>
      </c>
      <c r="F211" s="32">
        <f>F212</f>
        <v>0</v>
      </c>
      <c r="G211" s="32">
        <f>G212</f>
        <v>1017410</v>
      </c>
    </row>
    <row r="212" spans="1:7" ht="18.75" customHeight="1">
      <c r="A212" s="92" t="s">
        <v>279</v>
      </c>
      <c r="B212" s="93"/>
      <c r="C212" s="128" t="s">
        <v>462</v>
      </c>
      <c r="D212" s="129"/>
      <c r="E212" s="32">
        <v>1017410</v>
      </c>
      <c r="F212" s="32">
        <v>0</v>
      </c>
      <c r="G212" s="32">
        <f>E212-F212</f>
        <v>1017410</v>
      </c>
    </row>
    <row r="213" spans="1:7" ht="16.5" customHeight="1">
      <c r="A213" s="79" t="s">
        <v>406</v>
      </c>
      <c r="B213" s="80"/>
      <c r="C213" s="126" t="s">
        <v>463</v>
      </c>
      <c r="D213" s="127"/>
      <c r="E213" s="83">
        <f>E214</f>
        <v>68000</v>
      </c>
      <c r="F213" s="83">
        <f>F214</f>
        <v>0</v>
      </c>
      <c r="G213" s="83">
        <f>G214</f>
        <v>68000</v>
      </c>
    </row>
    <row r="214" spans="1:7" ht="15.75" customHeight="1">
      <c r="A214" s="92" t="s">
        <v>242</v>
      </c>
      <c r="B214" s="93"/>
      <c r="C214" s="128" t="s">
        <v>463</v>
      </c>
      <c r="D214" s="129"/>
      <c r="E214" s="32">
        <f>E215</f>
        <v>68000</v>
      </c>
      <c r="F214" s="32">
        <f>F215</f>
        <v>0</v>
      </c>
      <c r="G214" s="32">
        <f>G215</f>
        <v>68000</v>
      </c>
    </row>
    <row r="215" spans="1:7" ht="15" customHeight="1">
      <c r="A215" s="92" t="s">
        <v>269</v>
      </c>
      <c r="B215" s="93"/>
      <c r="C215" s="128" t="s">
        <v>464</v>
      </c>
      <c r="D215" s="129"/>
      <c r="E215" s="32">
        <f>E216</f>
        <v>68000</v>
      </c>
      <c r="F215" s="32">
        <f>F216</f>
        <v>0</v>
      </c>
      <c r="G215" s="32">
        <f>G216</f>
        <v>68000</v>
      </c>
    </row>
    <row r="216" spans="1:7" ht="15" customHeight="1">
      <c r="A216" s="92" t="s">
        <v>279</v>
      </c>
      <c r="B216" s="93"/>
      <c r="C216" s="128" t="s">
        <v>465</v>
      </c>
      <c r="D216" s="129"/>
      <c r="E216" s="32">
        <v>68000</v>
      </c>
      <c r="F216" s="32">
        <v>0</v>
      </c>
      <c r="G216" s="32">
        <f>E216-F216</f>
        <v>68000</v>
      </c>
    </row>
    <row r="217" spans="1:7" ht="15.75" customHeight="1">
      <c r="A217" s="92" t="s">
        <v>406</v>
      </c>
      <c r="B217" s="93"/>
      <c r="C217" s="126" t="s">
        <v>466</v>
      </c>
      <c r="D217" s="127"/>
      <c r="E217" s="83">
        <f>E218</f>
        <v>45045</v>
      </c>
      <c r="F217" s="83">
        <f>F218</f>
        <v>0</v>
      </c>
      <c r="G217" s="83">
        <f>G218</f>
        <v>45045</v>
      </c>
    </row>
    <row r="218" spans="1:7" ht="15" customHeight="1">
      <c r="A218" s="92" t="s">
        <v>242</v>
      </c>
      <c r="B218" s="93"/>
      <c r="C218" s="128" t="s">
        <v>466</v>
      </c>
      <c r="D218" s="129"/>
      <c r="E218" s="32">
        <f>E219</f>
        <v>45045</v>
      </c>
      <c r="F218" s="32">
        <f>F219</f>
        <v>0</v>
      </c>
      <c r="G218" s="32">
        <f>G219</f>
        <v>45045</v>
      </c>
    </row>
    <row r="219" spans="1:7" ht="15" customHeight="1">
      <c r="A219" s="92" t="s">
        <v>269</v>
      </c>
      <c r="B219" s="93"/>
      <c r="C219" s="128" t="s">
        <v>467</v>
      </c>
      <c r="D219" s="129"/>
      <c r="E219" s="32">
        <f>E220</f>
        <v>45045</v>
      </c>
      <c r="F219" s="32">
        <f>F220</f>
        <v>0</v>
      </c>
      <c r="G219" s="32">
        <f>G220</f>
        <v>45045</v>
      </c>
    </row>
    <row r="220" spans="1:7" ht="15.75" customHeight="1">
      <c r="A220" s="130" t="s">
        <v>279</v>
      </c>
      <c r="B220" s="93"/>
      <c r="C220" s="128" t="s">
        <v>468</v>
      </c>
      <c r="D220" s="129"/>
      <c r="E220" s="32">
        <v>45045</v>
      </c>
      <c r="F220" s="32">
        <v>0</v>
      </c>
      <c r="G220" s="32">
        <f>E220-F220</f>
        <v>45045</v>
      </c>
    </row>
    <row r="221" spans="1:7" ht="16.5" customHeight="1">
      <c r="A221" s="79" t="s">
        <v>469</v>
      </c>
      <c r="B221" s="80"/>
      <c r="C221" s="126" t="s">
        <v>470</v>
      </c>
      <c r="D221" s="127"/>
      <c r="E221" s="83">
        <f>E222</f>
        <v>40000</v>
      </c>
      <c r="F221" s="83">
        <f>F222</f>
        <v>0</v>
      </c>
      <c r="G221" s="83">
        <f>G222</f>
        <v>40000</v>
      </c>
    </row>
    <row r="222" spans="1:7" ht="15" customHeight="1">
      <c r="A222" s="92" t="s">
        <v>284</v>
      </c>
      <c r="B222" s="93"/>
      <c r="C222" s="128" t="s">
        <v>471</v>
      </c>
      <c r="D222" s="129"/>
      <c r="E222" s="32">
        <f>E223</f>
        <v>40000</v>
      </c>
      <c r="F222" s="32">
        <f>F223</f>
        <v>0</v>
      </c>
      <c r="G222" s="32">
        <f>G223</f>
        <v>40000</v>
      </c>
    </row>
    <row r="223" spans="1:7" ht="12" customHeight="1">
      <c r="A223" s="92" t="s">
        <v>288</v>
      </c>
      <c r="B223" s="93"/>
      <c r="C223" s="128" t="s">
        <v>470</v>
      </c>
      <c r="D223" s="129"/>
      <c r="E223" s="32">
        <v>40000</v>
      </c>
      <c r="F223" s="32">
        <v>0</v>
      </c>
      <c r="G223" s="32">
        <f>E223-F223</f>
        <v>40000</v>
      </c>
    </row>
    <row r="224" spans="1:7" ht="12.75">
      <c r="A224" s="79" t="s">
        <v>472</v>
      </c>
      <c r="B224" s="80"/>
      <c r="C224" s="131" t="s">
        <v>473</v>
      </c>
      <c r="D224" s="132"/>
      <c r="E224" s="83">
        <f>E225</f>
        <v>90000</v>
      </c>
      <c r="F224" s="83">
        <f>F225</f>
        <v>19125</v>
      </c>
      <c r="G224" s="85">
        <f>G225</f>
        <v>70875</v>
      </c>
    </row>
    <row r="225" spans="1:7" ht="12.75">
      <c r="A225" s="92" t="s">
        <v>242</v>
      </c>
      <c r="B225" s="93"/>
      <c r="C225" s="133" t="s">
        <v>473</v>
      </c>
      <c r="D225" s="134"/>
      <c r="E225" s="32">
        <f>E226</f>
        <v>90000</v>
      </c>
      <c r="F225" s="32">
        <f>F226</f>
        <v>19125</v>
      </c>
      <c r="G225" s="97">
        <f>G226</f>
        <v>70875</v>
      </c>
    </row>
    <row r="226" spans="1:7" ht="12.75">
      <c r="A226" s="92" t="s">
        <v>269</v>
      </c>
      <c r="B226" s="93"/>
      <c r="C226" s="133" t="s">
        <v>474</v>
      </c>
      <c r="D226" s="134"/>
      <c r="E226" s="32">
        <f>E227</f>
        <v>90000</v>
      </c>
      <c r="F226" s="32">
        <f>F227</f>
        <v>19125</v>
      </c>
      <c r="G226" s="97">
        <f>G227</f>
        <v>70875</v>
      </c>
    </row>
    <row r="227" spans="1:7" ht="12.75">
      <c r="A227" s="92" t="s">
        <v>288</v>
      </c>
      <c r="B227" s="93"/>
      <c r="C227" s="133" t="s">
        <v>475</v>
      </c>
      <c r="D227" s="134"/>
      <c r="E227" s="32">
        <v>90000</v>
      </c>
      <c r="F227" s="32">
        <v>19125</v>
      </c>
      <c r="G227" s="97">
        <f aca="true" t="shared" si="11" ref="G227:G232">E227-F227</f>
        <v>70875</v>
      </c>
    </row>
    <row r="228" spans="1:7" ht="12.75">
      <c r="A228" s="79" t="s">
        <v>476</v>
      </c>
      <c r="B228" s="80"/>
      <c r="C228" s="81" t="s">
        <v>477</v>
      </c>
      <c r="D228" s="82"/>
      <c r="E228" s="83">
        <v>60000</v>
      </c>
      <c r="F228" s="84">
        <v>30000</v>
      </c>
      <c r="G228" s="85">
        <f t="shared" si="11"/>
        <v>30000</v>
      </c>
    </row>
    <row r="229" spans="1:7" ht="15" customHeight="1">
      <c r="A229" s="79" t="s">
        <v>478</v>
      </c>
      <c r="B229" s="80" t="s">
        <v>11</v>
      </c>
      <c r="C229" s="81" t="s">
        <v>479</v>
      </c>
      <c r="D229" s="82"/>
      <c r="E229" s="83">
        <f>E230</f>
        <v>284735</v>
      </c>
      <c r="F229" s="83">
        <f>F230</f>
        <v>142385</v>
      </c>
      <c r="G229" s="85">
        <f t="shared" si="11"/>
        <v>142350</v>
      </c>
    </row>
    <row r="230" spans="1:7" ht="12.75">
      <c r="A230" s="92" t="s">
        <v>242</v>
      </c>
      <c r="B230" s="93" t="s">
        <v>11</v>
      </c>
      <c r="C230" s="94" t="s">
        <v>480</v>
      </c>
      <c r="D230" s="95"/>
      <c r="E230" s="32">
        <f>E232</f>
        <v>284735</v>
      </c>
      <c r="F230" s="32">
        <f>F232</f>
        <v>142385</v>
      </c>
      <c r="G230" s="97">
        <f t="shared" si="11"/>
        <v>142350</v>
      </c>
    </row>
    <row r="231" spans="1:7" ht="12.75" hidden="1">
      <c r="A231" s="92" t="s">
        <v>481</v>
      </c>
      <c r="B231" s="93" t="s">
        <v>11</v>
      </c>
      <c r="C231" s="94" t="s">
        <v>482</v>
      </c>
      <c r="D231" s="95"/>
      <c r="E231" s="32" t="e">
        <f>#REF!</f>
        <v>#REF!</v>
      </c>
      <c r="F231" s="32">
        <v>0</v>
      </c>
      <c r="G231" s="97" t="e">
        <f>#REF!</f>
        <v>#REF!</v>
      </c>
    </row>
    <row r="232" spans="1:7" ht="15" customHeight="1">
      <c r="A232" s="92" t="s">
        <v>483</v>
      </c>
      <c r="B232" s="93" t="s">
        <v>11</v>
      </c>
      <c r="C232" s="94" t="s">
        <v>484</v>
      </c>
      <c r="D232" s="95"/>
      <c r="E232" s="32">
        <v>284735</v>
      </c>
      <c r="F232" s="32">
        <v>142385</v>
      </c>
      <c r="G232" s="97">
        <f t="shared" si="11"/>
        <v>142350</v>
      </c>
    </row>
    <row r="233" spans="1:7" ht="16.5" customHeight="1">
      <c r="A233" s="79" t="s">
        <v>478</v>
      </c>
      <c r="B233" s="93"/>
      <c r="C233" s="81" t="s">
        <v>485</v>
      </c>
      <c r="D233" s="82"/>
      <c r="E233" s="83">
        <f>E234</f>
        <v>2300</v>
      </c>
      <c r="F233" s="83">
        <f>F234</f>
        <v>0</v>
      </c>
      <c r="G233" s="85">
        <f>G234</f>
        <v>2300</v>
      </c>
    </row>
    <row r="234" spans="1:7" ht="12.75">
      <c r="A234" s="92" t="s">
        <v>242</v>
      </c>
      <c r="B234" s="93"/>
      <c r="C234" s="94" t="s">
        <v>485</v>
      </c>
      <c r="D234" s="95"/>
      <c r="E234" s="32">
        <f>E235</f>
        <v>2300</v>
      </c>
      <c r="F234" s="32">
        <f>F235</f>
        <v>0</v>
      </c>
      <c r="G234" s="97">
        <f>G235</f>
        <v>2300</v>
      </c>
    </row>
    <row r="235" spans="1:7" ht="13.5" customHeight="1">
      <c r="A235" s="92" t="s">
        <v>483</v>
      </c>
      <c r="B235" s="93" t="s">
        <v>11</v>
      </c>
      <c r="C235" s="94" t="s">
        <v>485</v>
      </c>
      <c r="D235" s="95"/>
      <c r="E235" s="32">
        <v>2300</v>
      </c>
      <c r="F235" s="32">
        <v>0</v>
      </c>
      <c r="G235" s="97">
        <f>E235-F235</f>
        <v>2300</v>
      </c>
    </row>
    <row r="236" spans="1:7" ht="9" customHeight="1">
      <c r="A236" s="135"/>
      <c r="B236" s="136"/>
      <c r="C236" s="137"/>
      <c r="D236" s="137"/>
      <c r="E236" s="138"/>
      <c r="F236" s="138"/>
      <c r="G236" s="138"/>
    </row>
    <row r="237" spans="1:7" ht="13.5" customHeight="1">
      <c r="A237" s="139" t="s">
        <v>486</v>
      </c>
      <c r="B237" s="140" t="s">
        <v>487</v>
      </c>
      <c r="C237" s="141" t="s">
        <v>488</v>
      </c>
      <c r="D237" s="142"/>
      <c r="E237" s="143">
        <f>Доходы!E19-Расходы!E13</f>
        <v>-1150023.6500000013</v>
      </c>
      <c r="F237" s="143">
        <f>Доходы!G19-Расходы!F13</f>
        <v>-427786.27</v>
      </c>
      <c r="G237" s="144" t="s">
        <v>489</v>
      </c>
    </row>
    <row r="238" spans="3:7" ht="12.75">
      <c r="C238" s="145"/>
      <c r="D238" s="145"/>
      <c r="E238" s="145"/>
      <c r="F238" s="145"/>
      <c r="G238" s="145"/>
    </row>
  </sheetData>
  <sheetProtection/>
  <mergeCells count="223">
    <mergeCell ref="A2:E2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7:D187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7:D237"/>
    <mergeCell ref="A4:A11"/>
    <mergeCell ref="B4:B11"/>
    <mergeCell ref="E4:E11"/>
    <mergeCell ref="F4:F9"/>
    <mergeCell ref="G4:G9"/>
    <mergeCell ref="C4:D11"/>
  </mergeCells>
  <conditionalFormatting sqref="G121">
    <cfRule type="cellIs" priority="2" dxfId="0" operator="equal" stopIfTrue="1">
      <formula>0</formula>
    </cfRule>
  </conditionalFormatting>
  <conditionalFormatting sqref="G152">
    <cfRule type="cellIs" priority="7" dxfId="0" operator="equal" stopIfTrue="1">
      <formula>0</formula>
    </cfRule>
  </conditionalFormatting>
  <conditionalFormatting sqref="G232">
    <cfRule type="cellIs" priority="1" dxfId="0" operator="equal" stopIfTrue="1">
      <formula>0</formula>
    </cfRule>
  </conditionalFormatting>
  <conditionalFormatting sqref="G235">
    <cfRule type="cellIs" priority="4" dxfId="0" operator="equal" stopIfTrue="1">
      <formula>0</formula>
    </cfRule>
  </conditionalFormatting>
  <conditionalFormatting sqref="G153:G155">
    <cfRule type="cellIs" priority="5" dxfId="0" operator="equal" stopIfTrue="1">
      <formula>0</formula>
    </cfRule>
  </conditionalFormatting>
  <conditionalFormatting sqref="F13:G13 F15:G25 G26:G69 F44 F40:F42 F32:F35 G73:G79 G83:G89 F73 G95:G111 G115:G120 G122:G151 G165:G167 F156:G164 F228:G228 G233:G234 F237:G237 G229:G231 G200:G227 F191:G194 G170:G187">
    <cfRule type="cellIs" priority="12" dxfId="0" operator="equal" stopIfTrue="1">
      <formula>0</formula>
    </cfRule>
  </conditionalFormatting>
  <printOptions/>
  <pageMargins left="0.39" right="0.39" top="0.7900000000000001" bottom="0.39" header="0.51" footer="0.51"/>
  <pageSetup fitToHeight="0" fitToWidth="1" horizontalDpi="600" verticalDpi="600" orientation="portrait" paperSize="9" scale="7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0"/>
  <sheetViews>
    <sheetView showGridLines="0" workbookViewId="0" topLeftCell="A7">
      <selection activeCell="E17" sqref="E17"/>
    </sheetView>
  </sheetViews>
  <sheetFormatPr defaultColWidth="9.1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2" t="s">
        <v>490</v>
      </c>
      <c r="B1" s="2"/>
      <c r="C1" s="2"/>
      <c r="D1" s="2"/>
      <c r="E1" s="2"/>
      <c r="F1" s="2"/>
    </row>
    <row r="2" spans="1:6" ht="12.75" customHeight="1">
      <c r="A2" s="3" t="s">
        <v>491</v>
      </c>
      <c r="B2" s="3"/>
      <c r="C2" s="3"/>
      <c r="D2" s="3"/>
      <c r="E2" s="3"/>
      <c r="F2" s="3"/>
    </row>
    <row r="3" spans="1:6" ht="9" customHeight="1">
      <c r="A3" s="4"/>
      <c r="B3" s="5"/>
      <c r="C3" s="4"/>
      <c r="D3" s="6"/>
      <c r="E3" s="6"/>
      <c r="F3" s="7"/>
    </row>
    <row r="4" spans="1:6" ht="13.5" customHeight="1">
      <c r="A4" s="8" t="s">
        <v>27</v>
      </c>
      <c r="B4" s="9" t="s">
        <v>28</v>
      </c>
      <c r="C4" s="10" t="s">
        <v>492</v>
      </c>
      <c r="D4" s="11" t="s">
        <v>30</v>
      </c>
      <c r="E4" s="11" t="s">
        <v>31</v>
      </c>
      <c r="F4" s="12" t="s">
        <v>32</v>
      </c>
    </row>
    <row r="5" spans="1:6" ht="4.5" customHeight="1">
      <c r="A5" s="13"/>
      <c r="B5" s="14"/>
      <c r="C5" s="15"/>
      <c r="D5" s="16"/>
      <c r="E5" s="16"/>
      <c r="F5" s="17"/>
    </row>
    <row r="6" spans="1:6" ht="6" customHeight="1">
      <c r="A6" s="13"/>
      <c r="B6" s="14"/>
      <c r="C6" s="15"/>
      <c r="D6" s="16"/>
      <c r="E6" s="16"/>
      <c r="F6" s="17"/>
    </row>
    <row r="7" spans="1:6" ht="4.5" customHeight="1">
      <c r="A7" s="13"/>
      <c r="B7" s="14"/>
      <c r="C7" s="15"/>
      <c r="D7" s="16"/>
      <c r="E7" s="16"/>
      <c r="F7" s="17"/>
    </row>
    <row r="8" spans="1:6" ht="6" customHeight="1">
      <c r="A8" s="13"/>
      <c r="B8" s="14"/>
      <c r="C8" s="15"/>
      <c r="D8" s="16"/>
      <c r="E8" s="16"/>
      <c r="F8" s="17"/>
    </row>
    <row r="9" spans="1:6" ht="6" customHeight="1">
      <c r="A9" s="13"/>
      <c r="B9" s="14"/>
      <c r="C9" s="15"/>
      <c r="D9" s="16"/>
      <c r="E9" s="16"/>
      <c r="F9" s="17"/>
    </row>
    <row r="10" spans="1:6" ht="18" customHeight="1">
      <c r="A10" s="18"/>
      <c r="B10" s="19"/>
      <c r="C10" s="20"/>
      <c r="D10" s="21"/>
      <c r="E10" s="21"/>
      <c r="F10" s="22"/>
    </row>
    <row r="11" spans="1:6" ht="13.5" customHeight="1">
      <c r="A11" s="23">
        <v>1</v>
      </c>
      <c r="B11" s="24">
        <v>2</v>
      </c>
      <c r="C11" s="25">
        <v>3</v>
      </c>
      <c r="D11" s="26" t="s">
        <v>33</v>
      </c>
      <c r="E11" s="27" t="s">
        <v>17</v>
      </c>
      <c r="F11" s="28" t="s">
        <v>34</v>
      </c>
    </row>
    <row r="12" spans="1:6" ht="25.5">
      <c r="A12" s="29" t="s">
        <v>493</v>
      </c>
      <c r="B12" s="30" t="s">
        <v>494</v>
      </c>
      <c r="C12" s="31" t="s">
        <v>495</v>
      </c>
      <c r="D12" s="32" t="s">
        <v>129</v>
      </c>
      <c r="E12" s="32">
        <f>E15+E16</f>
        <v>427786.27</v>
      </c>
      <c r="F12" s="33" t="s">
        <v>129</v>
      </c>
    </row>
    <row r="13" spans="1:6" ht="12.75">
      <c r="A13" s="34" t="s">
        <v>496</v>
      </c>
      <c r="B13" s="35" t="s">
        <v>497</v>
      </c>
      <c r="C13" s="36"/>
      <c r="D13" s="37"/>
      <c r="E13" s="37"/>
      <c r="F13" s="38"/>
    </row>
    <row r="14" spans="1:6" ht="12.75">
      <c r="A14" s="34" t="s">
        <v>498</v>
      </c>
      <c r="B14" s="35" t="s">
        <v>499</v>
      </c>
      <c r="C14" s="36" t="s">
        <v>500</v>
      </c>
      <c r="D14" s="37">
        <v>1150023.65</v>
      </c>
      <c r="E14" s="37"/>
      <c r="F14" s="38" t="s">
        <v>489</v>
      </c>
    </row>
    <row r="15" spans="1:6" ht="25.5">
      <c r="A15" s="34" t="s">
        <v>501</v>
      </c>
      <c r="B15" s="35" t="s">
        <v>499</v>
      </c>
      <c r="C15" s="36" t="s">
        <v>502</v>
      </c>
      <c r="D15" s="37">
        <v>-7391818.22</v>
      </c>
      <c r="E15" s="39">
        <v>-2390891.37</v>
      </c>
      <c r="F15" s="38" t="s">
        <v>489</v>
      </c>
    </row>
    <row r="16" spans="1:6" ht="63.75">
      <c r="A16" s="40" t="s">
        <v>503</v>
      </c>
      <c r="B16" s="41" t="s">
        <v>499</v>
      </c>
      <c r="C16" s="42" t="s">
        <v>504</v>
      </c>
      <c r="D16" s="43">
        <v>8541841.87</v>
      </c>
      <c r="E16" s="43">
        <v>2818677.64</v>
      </c>
      <c r="F16" s="44" t="s">
        <v>489</v>
      </c>
    </row>
    <row r="17" spans="1:6" ht="12.75">
      <c r="A17" s="45"/>
      <c r="B17" s="46"/>
      <c r="C17" s="47"/>
      <c r="D17" s="48"/>
      <c r="E17" s="48"/>
      <c r="F17" s="38"/>
    </row>
    <row r="18" spans="1:6" ht="12.75">
      <c r="A18" s="49"/>
      <c r="B18" s="50"/>
      <c r="C18" s="51"/>
      <c r="D18" s="52"/>
      <c r="E18" s="52"/>
      <c r="F18" s="33"/>
    </row>
    <row r="19" spans="1:6" ht="12.75">
      <c r="A19" s="49"/>
      <c r="B19" s="50"/>
      <c r="C19" s="51"/>
      <c r="D19" s="52"/>
      <c r="E19" s="52"/>
      <c r="F19" s="33"/>
    </row>
    <row r="20" spans="1:6" ht="12.75">
      <c r="A20" s="49"/>
      <c r="B20" s="50"/>
      <c r="C20" s="51"/>
      <c r="D20" s="52"/>
      <c r="E20" s="52"/>
      <c r="F20" s="33"/>
    </row>
    <row r="21" spans="1:6" ht="12.75">
      <c r="A21" s="49"/>
      <c r="B21" s="50"/>
      <c r="C21" s="51"/>
      <c r="D21" s="52"/>
      <c r="E21" s="52"/>
      <c r="F21" s="33"/>
    </row>
    <row r="22" spans="1:6" ht="12.75">
      <c r="A22" s="49"/>
      <c r="B22" s="50"/>
      <c r="C22" s="51"/>
      <c r="D22" s="52"/>
      <c r="E22" s="52"/>
      <c r="F22" s="33"/>
    </row>
    <row r="23" spans="1:6" ht="13.5">
      <c r="A23" s="49"/>
      <c r="B23" s="50"/>
      <c r="C23" s="51"/>
      <c r="D23" s="52"/>
      <c r="E23" s="52"/>
      <c r="F23" s="33"/>
    </row>
    <row r="24" spans="1:6" ht="12.75" customHeight="1">
      <c r="A24" s="53"/>
      <c r="B24" s="54"/>
      <c r="C24" s="55"/>
      <c r="D24" s="56"/>
      <c r="E24" s="56"/>
      <c r="F24" s="57"/>
    </row>
    <row r="25" spans="1:6" ht="12.75">
      <c r="A25" s="58"/>
      <c r="B25" s="58"/>
      <c r="C25" s="58"/>
      <c r="D25" s="58"/>
      <c r="E25" s="58"/>
      <c r="F25" s="58"/>
    </row>
    <row r="26" spans="1:6" ht="12.75">
      <c r="A26" s="58"/>
      <c r="B26" s="58"/>
      <c r="C26" s="58"/>
      <c r="D26" s="58"/>
      <c r="E26" s="58"/>
      <c r="F26" s="58"/>
    </row>
    <row r="27" spans="1:6" ht="32.25" customHeight="1">
      <c r="A27" s="59" t="s">
        <v>505</v>
      </c>
      <c r="B27" s="60"/>
      <c r="C27" s="60"/>
      <c r="D27" s="60"/>
      <c r="E27" s="59" t="s">
        <v>506</v>
      </c>
      <c r="F27" s="58"/>
    </row>
    <row r="28" spans="1:6" ht="12.75" customHeight="1">
      <c r="A28" s="60"/>
      <c r="B28" s="60"/>
      <c r="C28" s="60"/>
      <c r="D28" s="60"/>
      <c r="E28" s="60"/>
      <c r="F28" s="58"/>
    </row>
    <row r="29" spans="1:6" ht="9.75" customHeight="1">
      <c r="A29" s="59" t="s">
        <v>507</v>
      </c>
      <c r="B29" s="60"/>
      <c r="C29" s="60"/>
      <c r="D29" s="60"/>
      <c r="E29" s="59" t="s">
        <v>508</v>
      </c>
      <c r="F29" s="58"/>
    </row>
    <row r="30" spans="1:6" ht="9.75" customHeight="1">
      <c r="A30" s="60"/>
      <c r="B30" s="60"/>
      <c r="C30" s="60"/>
      <c r="D30" s="60"/>
      <c r="E30" s="60"/>
      <c r="F30" s="58"/>
    </row>
    <row r="33" ht="23.25" customHeight="1"/>
  </sheetData>
  <sheetProtection/>
  <mergeCells count="1">
    <mergeCell ref="A1:F1"/>
  </mergeCells>
  <conditionalFormatting sqref="E12:F23">
    <cfRule type="cellIs" priority="1" dxfId="0" operator="equal" stopIfTrue="1">
      <formula>0</formula>
    </cfRule>
  </conditionalFormatting>
  <printOptions/>
  <pageMargins left="0.39" right="0.39" top="0.7900000000000001" bottom="0.39" header="0.51" footer="0.51"/>
  <pageSetup fitToHeight="0" fitToWidth="1" horizontalDpi="600" verticalDpi="600" orientation="portrait" paperSize="9" scale="76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"/>
    </sheetView>
  </sheetViews>
  <sheetFormatPr defaultColWidth="9.125" defaultRowHeight="12.75"/>
  <sheetData>
    <row r="1" spans="1:2" ht="12.75">
      <c r="A1" t="s">
        <v>509</v>
      </c>
      <c r="B1" s="1" t="s">
        <v>17</v>
      </c>
    </row>
    <row r="2" spans="1:2" ht="12.75">
      <c r="A2" t="s">
        <v>510</v>
      </c>
      <c r="B2" s="1" t="s">
        <v>511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Prix</cp:lastModifiedBy>
  <cp:lastPrinted>2018-05-11T01:58:11Z</cp:lastPrinted>
  <dcterms:created xsi:type="dcterms:W3CDTF">1999-06-18T11:49:53Z</dcterms:created>
  <dcterms:modified xsi:type="dcterms:W3CDTF">2020-11-23T06:29:20Z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1049-11.2.0.9747</vt:lpwstr>
  </property>
</Properties>
</file>